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13_ncr:1_{696ECA1A-0873-4A05-AE3C-2C12EE00656D}" xr6:coauthVersionLast="40" xr6:coauthVersionMax="40" xr10:uidLastSave="{00000000-0000-0000-0000-000000000000}"/>
  <bookViews>
    <workbookView xWindow="2343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6" i="2" l="1"/>
  <c r="M15" i="2"/>
  <c r="M14" i="2"/>
  <c r="M12" i="2" s="1"/>
  <c r="J57" i="2" l="1"/>
  <c r="J56" i="2" s="1"/>
  <c r="J58" i="2" s="1"/>
  <c r="J54" i="2" l="1"/>
  <c r="J53" i="2" s="1"/>
  <c r="J55" i="2" s="1"/>
  <c r="J61" i="2"/>
  <c r="J60" i="2"/>
  <c r="J59" i="2"/>
  <c r="J63" i="2" s="1"/>
  <c r="J66" i="2"/>
  <c r="J65" i="2"/>
  <c r="J76" i="2"/>
  <c r="J75" i="2"/>
  <c r="J74" i="2"/>
  <c r="J81" i="2"/>
  <c r="J80" i="2"/>
  <c r="J79" i="2"/>
  <c r="J98" i="2"/>
  <c r="J97" i="2"/>
  <c r="J96" i="2"/>
  <c r="J95" i="2"/>
  <c r="J117" i="2"/>
  <c r="J116" i="2"/>
  <c r="J115" i="2"/>
  <c r="J114" i="2"/>
  <c r="J111" i="2"/>
  <c r="J110" i="2" s="1"/>
  <c r="J112" i="2" s="1"/>
  <c r="J108" i="2"/>
  <c r="J107" i="2"/>
  <c r="J106" i="2"/>
  <c r="J105" i="2"/>
  <c r="J102" i="2"/>
  <c r="J101" i="2"/>
  <c r="J92" i="2"/>
  <c r="J91" i="2"/>
  <c r="J90" i="2"/>
  <c r="J87" i="2"/>
  <c r="J86" i="2"/>
  <c r="J85" i="2"/>
  <c r="J84" i="2"/>
  <c r="J120" i="2"/>
  <c r="J119" i="2" s="1"/>
  <c r="X17" i="2"/>
  <c r="X18" i="2"/>
  <c r="X25" i="2"/>
  <c r="X19" i="2"/>
  <c r="X20" i="2"/>
  <c r="X21" i="2"/>
  <c r="X22" i="2"/>
  <c r="X23" i="2"/>
  <c r="X24" i="2"/>
  <c r="X26" i="2"/>
  <c r="X12" i="2"/>
  <c r="X13" i="2"/>
  <c r="X14" i="2"/>
  <c r="X15" i="2"/>
  <c r="X27" i="2"/>
  <c r="X28" i="2"/>
  <c r="X29" i="2"/>
  <c r="X30" i="2"/>
  <c r="X31" i="2"/>
  <c r="X32" i="2"/>
  <c r="X33" i="2"/>
  <c r="X34" i="2"/>
  <c r="X35" i="2"/>
  <c r="X36" i="2"/>
  <c r="X37" i="2"/>
  <c r="X38" i="2"/>
  <c r="X39" i="2"/>
  <c r="X40" i="2"/>
  <c r="X41" i="2"/>
  <c r="X42" i="2"/>
  <c r="X43" i="2"/>
  <c r="X16" i="2"/>
  <c r="C12" i="2"/>
  <c r="D12" i="2"/>
  <c r="C13" i="2"/>
  <c r="D13" i="2"/>
  <c r="C14" i="2"/>
  <c r="D14" i="2"/>
  <c r="C15" i="2"/>
  <c r="D15" i="2"/>
  <c r="C16" i="2"/>
  <c r="D1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7" i="2"/>
  <c r="D17" i="2"/>
  <c r="C18" i="2"/>
  <c r="D18" i="2"/>
  <c r="C25" i="2"/>
  <c r="D25" i="2"/>
  <c r="C19" i="2"/>
  <c r="D19" i="2"/>
  <c r="C20" i="2"/>
  <c r="D20" i="2"/>
  <c r="C21" i="2"/>
  <c r="D21" i="2"/>
  <c r="C22" i="2"/>
  <c r="D22" i="2"/>
  <c r="C23" i="2"/>
  <c r="D23" i="2"/>
  <c r="C24" i="2"/>
  <c r="D24" i="2"/>
  <c r="E47" i="2"/>
  <c r="O46" i="2"/>
  <c r="F47" i="2"/>
  <c r="G47" i="2"/>
  <c r="C26" i="2"/>
  <c r="B28" i="2"/>
  <c r="B29" i="2"/>
  <c r="B30" i="2"/>
  <c r="B31" i="2"/>
  <c r="B32" i="2"/>
  <c r="B33" i="2"/>
  <c r="B34" i="2"/>
  <c r="B35" i="2"/>
  <c r="B36" i="2"/>
  <c r="B37" i="2"/>
  <c r="B38" i="2"/>
  <c r="B39" i="2"/>
  <c r="B40" i="2"/>
  <c r="B41" i="2"/>
  <c r="B42" i="2"/>
  <c r="B43" i="2"/>
  <c r="B17" i="2"/>
  <c r="B18" i="2"/>
  <c r="B25" i="2"/>
  <c r="B19" i="2"/>
  <c r="B20" i="2"/>
  <c r="B21" i="2"/>
  <c r="B22" i="2"/>
  <c r="B23" i="2"/>
  <c r="B24" i="2"/>
  <c r="B26" i="2"/>
  <c r="B12" i="2"/>
  <c r="B13" i="2"/>
  <c r="B14" i="2"/>
  <c r="B15" i="2"/>
  <c r="B1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8" i="2"/>
  <c r="J25" i="2"/>
  <c r="J19" i="2"/>
  <c r="J20" i="2"/>
  <c r="J21" i="2"/>
  <c r="J22" i="2"/>
  <c r="J23" i="2"/>
  <c r="D26" i="2"/>
  <c r="J26" i="2"/>
  <c r="J12" i="2"/>
  <c r="J13" i="2"/>
  <c r="J14" i="2"/>
  <c r="J15" i="2"/>
  <c r="J30" i="2"/>
  <c r="J31" i="2"/>
  <c r="J32" i="2"/>
  <c r="J33" i="2"/>
  <c r="J34" i="2"/>
  <c r="J35" i="2"/>
  <c r="J16" i="2"/>
  <c r="J36" i="2"/>
  <c r="J37" i="2"/>
  <c r="J24" i="2"/>
  <c r="J27" i="2"/>
  <c r="J28" i="2"/>
  <c r="J29" i="2"/>
  <c r="J38" i="2"/>
  <c r="J39" i="2"/>
  <c r="J40" i="2"/>
  <c r="J41" i="2"/>
  <c r="J42" i="2"/>
  <c r="J43" i="2"/>
  <c r="J62" i="2"/>
  <c r="J67" i="2"/>
  <c r="J71" i="2"/>
  <c r="J70" i="2"/>
  <c r="J17" i="2"/>
  <c r="B10" i="2"/>
  <c r="J89" i="2" l="1"/>
  <c r="J93" i="2" s="1"/>
  <c r="J64" i="2"/>
  <c r="J68" i="2" s="1"/>
  <c r="E16" i="2"/>
  <c r="J104" i="2"/>
  <c r="J109" i="2" s="1"/>
  <c r="J73" i="2"/>
  <c r="J77" i="2" s="1"/>
  <c r="F12" i="2"/>
  <c r="F17" i="2"/>
  <c r="F39" i="2"/>
  <c r="G25" i="2"/>
  <c r="E42" i="2"/>
  <c r="F13" i="2"/>
  <c r="G36" i="2"/>
  <c r="E34" i="2"/>
  <c r="G28" i="2"/>
  <c r="F21" i="2"/>
  <c r="E33" i="2"/>
  <c r="F31" i="2"/>
  <c r="E24" i="2"/>
  <c r="J94" i="2"/>
  <c r="J99" i="2" s="1"/>
  <c r="J83" i="2"/>
  <c r="J88" i="2" s="1"/>
  <c r="J100" i="2"/>
  <c r="J103" i="2" s="1"/>
  <c r="J113" i="2"/>
  <c r="J118" i="2" s="1"/>
  <c r="J78" i="2"/>
  <c r="J82" i="2" s="1"/>
  <c r="X46" i="2"/>
  <c r="C46" i="2" s="1"/>
  <c r="G46" i="2" s="1"/>
  <c r="J69" i="2"/>
  <c r="J72" i="2" s="1"/>
  <c r="E18" i="2"/>
  <c r="G42" i="2"/>
  <c r="E40" i="2"/>
  <c r="F37" i="2"/>
  <c r="G34" i="2"/>
  <c r="E32" i="2"/>
  <c r="F29" i="2"/>
  <c r="G16" i="2"/>
  <c r="E14" i="2"/>
  <c r="G24" i="2"/>
  <c r="E22" i="2"/>
  <c r="F19" i="2"/>
  <c r="G17" i="2"/>
  <c r="G27" i="2"/>
  <c r="F42" i="2"/>
  <c r="G39" i="2"/>
  <c r="E37" i="2"/>
  <c r="F34" i="2"/>
  <c r="G31" i="2"/>
  <c r="E29" i="2"/>
  <c r="F16" i="2"/>
  <c r="G13" i="2"/>
  <c r="F24" i="2"/>
  <c r="G21" i="2"/>
  <c r="E19" i="2"/>
  <c r="G41" i="2"/>
  <c r="E39" i="2"/>
  <c r="F36" i="2"/>
  <c r="G33" i="2"/>
  <c r="E31" i="2"/>
  <c r="F28" i="2"/>
  <c r="G15" i="2"/>
  <c r="E13" i="2"/>
  <c r="G23" i="2"/>
  <c r="E21" i="2"/>
  <c r="F25" i="2"/>
  <c r="G12" i="2"/>
  <c r="E12" i="2"/>
  <c r="F41" i="2"/>
  <c r="G38" i="2"/>
  <c r="E36" i="2"/>
  <c r="F33" i="2"/>
  <c r="G30" i="2"/>
  <c r="E28" i="2"/>
  <c r="F15" i="2"/>
  <c r="G26" i="2"/>
  <c r="F23" i="2"/>
  <c r="G20" i="2"/>
  <c r="E25" i="2"/>
  <c r="E17" i="2"/>
  <c r="F43" i="2"/>
  <c r="G40" i="2"/>
  <c r="E38" i="2"/>
  <c r="F35" i="2"/>
  <c r="G32" i="2"/>
  <c r="E30" i="2"/>
  <c r="F27" i="2"/>
  <c r="G14" i="2"/>
  <c r="E26" i="2"/>
  <c r="G22" i="2"/>
  <c r="E20" i="2"/>
  <c r="F18" i="2"/>
  <c r="G43" i="2"/>
  <c r="E41" i="2"/>
  <c r="F38" i="2"/>
  <c r="G35" i="2"/>
  <c r="F30" i="2"/>
  <c r="E15" i="2"/>
  <c r="F26" i="2"/>
  <c r="E23" i="2"/>
  <c r="F20" i="2"/>
  <c r="G18" i="2"/>
  <c r="E43" i="2"/>
  <c r="F40" i="2"/>
  <c r="G37" i="2"/>
  <c r="E35" i="2"/>
  <c r="F32" i="2"/>
  <c r="G29" i="2"/>
  <c r="E27" i="2"/>
  <c r="F14" i="2"/>
  <c r="F22" i="2"/>
  <c r="G19"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<sst xmlns="http://schemas.openxmlformats.org/spreadsheetml/2006/main" count="195" uniqueCount="93">
  <si>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</si>
  <si>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</si>
  <si>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</si>
  <si>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</si>
  <si>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</si>
  <si>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</si>
  <si>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</si>
  <si>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</si>
  <si>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</si>
  <si>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</si>
  <si>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</si>
  <si>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</si>
  <si>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</si>
  <si>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</si>
  <si>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</si>
  <si>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</si>
  <si>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</si>
  <si>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</si>
  <si>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</si>
  <si>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</si>
  <si>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</si>
  <si>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</si>
  <si>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</si>
  <si>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</si>
  <si>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</si>
  <si>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</si>
  <si>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</si>
  <si>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</si>
  <si>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</si>
  <si>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</si>
  <si>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</si>
  <si>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</si>
  <si>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</si>
  <si>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</si>
  <si>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</si>
  <si>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</si>
  <si>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</si>
  <si>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</si>
  <si>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</si>
  <si>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</si>
  <si>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</si>
  <si>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</si>
  <si>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</si>
  <si>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</si>
  <si>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</si>
  <si>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</si>
  <si>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</si>
  <si>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</si>
  <si>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</si>
  <si>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</si>
  <si>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</si>
  <si>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</si>
  <si>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</si>
  <si>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</si>
  <si>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</si>
  <si>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</si>
  <si>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</si>
  <si>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</si>
  <si>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</si>
  <si>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</si>
  <si>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</si>
  <si>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</si>
  <si>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</si>
  <si>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</si>
  <si>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</si>
  <si>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</si>
  <si>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</si>
  <si>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</si>
  <si>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minimalback 0,5%</t>
  </si>
  <si>
    <t>Psyllium Plus</t>
  </si>
  <si>
    <t>Salz</t>
  </si>
  <si>
    <t>Hefe (nach Führung)</t>
  </si>
  <si>
    <t>Butterreinfett</t>
  </si>
  <si>
    <t>Vollrohrzucker</t>
  </si>
  <si>
    <t>Wasser</t>
  </si>
  <si>
    <t>Dinkel-Crisp 630</t>
  </si>
  <si>
    <t>Dinkel-Extrudat hell</t>
  </si>
  <si>
    <t>Apfelessig</t>
  </si>
  <si>
    <t>Dinkel-Emmer-Mischung</t>
  </si>
  <si>
    <t>Urgetreide-Toast</t>
  </si>
  <si>
    <t>laktosefrei, mit Vollkornanteilen</t>
  </si>
  <si>
    <t>Teig eher fest halten, es ist genug gebundenes Wasser enthalten. Wassermenge beim ersten Versuch vorsichtig bis zur passenden Konsistenz dosieren.</t>
  </si>
  <si>
    <t>- das Dinkelextrudat sorgt für in Stärke gebundenes Wasser und dabei für einen Teil der Frischhaltung
- die Flohsamenschalen sind verantwortlich für die Stabilität der Krume sowie ebenfalls für eine gute Wasserbindung</t>
  </si>
  <si>
    <t>8 Minuten</t>
  </si>
  <si>
    <t>2 Minuten</t>
  </si>
  <si>
    <t>24°C</t>
  </si>
  <si>
    <t>30 Minuten, einmal aufziehen, erneut 20 Minuten</t>
  </si>
  <si>
    <t>Am sinnvollsten in der 4-Pieces- , 10-Pieces- oder Twist-Methode aufarbeiten und in Kasten legen.</t>
  </si>
  <si>
    <t>hell ausbacken, das Brot soll ja noch getoastet werden</t>
  </si>
  <si>
    <t>Vorteig TA170</t>
  </si>
  <si>
    <t>Hefe</t>
  </si>
  <si>
    <t>o</t>
  </si>
  <si>
    <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</si>
</sst>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xf numFmtId="0" fontId="41" fillId="0" borderId="20" xfId="0" applyFont="1" applyFill="1" applyBorder="1" applyAlignment="1">
      <alignment horizontal="left" vertical="top"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5"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32" fillId="20" borderId="0" xfId="0" applyFont="1" applyFill="1" applyAlignment="1">
      <alignment horizontal="left" wrapTex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87"/>
      <c r="C3" s="95" t="s">
        <v>79</v>
      </c>
      <c r="D3" s="96"/>
      <c r="E3" s="96"/>
      <c r="F3" s="96"/>
      <c r="G3" s="97"/>
      <c r="H3" s="8"/>
      <c r="L3" s="103" t="s">
        <v>31</v>
      </c>
      <c r="M3" s="103"/>
      <c r="O3" s="80">
        <v>10</v>
      </c>
      <c r="Q3" s="11" t="s">
        <v>34</v>
      </c>
    </row>
    <row r="4" spans="1:24" ht="5.25" customHeight="1" x14ac:dyDescent="0.2">
      <c r="A4" s="12"/>
      <c r="B4" s="87"/>
      <c r="G4" s="8"/>
      <c r="H4" s="8"/>
    </row>
    <row r="5" spans="1:24" ht="24.75" customHeight="1" x14ac:dyDescent="0.25">
      <c r="A5" s="12"/>
      <c r="B5" s="87"/>
      <c r="C5" s="88" t="s">
        <v>80</v>
      </c>
      <c r="D5" s="89"/>
      <c r="E5" s="89"/>
      <c r="F5" s="89"/>
      <c r="G5" s="90"/>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100" t="s">
        <v>1</v>
      </c>
      <c r="M7" s="100" t="s">
        <v>2</v>
      </c>
      <c r="N7" s="14"/>
      <c r="O7" s="100" t="s">
        <v>3</v>
      </c>
      <c r="P7" s="12"/>
      <c r="Q7" s="99" t="s">
        <v>4</v>
      </c>
      <c r="R7" s="12"/>
      <c r="S7" s="98" t="s">
        <v>10</v>
      </c>
    </row>
    <row r="8" spans="1:24" ht="5.25" customHeight="1" thickBot="1" x14ac:dyDescent="0.25">
      <c r="G8" s="8"/>
      <c r="H8" s="8"/>
      <c r="I8" s="12"/>
      <c r="J8" s="12"/>
      <c r="K8" s="12"/>
      <c r="L8" s="100"/>
      <c r="M8" s="100"/>
      <c r="N8" s="14"/>
      <c r="O8" s="100"/>
      <c r="P8" s="12"/>
      <c r="Q8" s="99"/>
      <c r="R8" s="12"/>
      <c r="S8" s="98"/>
    </row>
    <row r="9" spans="1:24" ht="5.25" customHeight="1" x14ac:dyDescent="0.2">
      <c r="D9" s="12"/>
      <c r="E9" s="15"/>
      <c r="F9" s="15"/>
      <c r="G9" s="16"/>
      <c r="H9" s="17"/>
      <c r="I9" s="14"/>
      <c r="J9" s="14"/>
      <c r="K9" s="14"/>
      <c r="L9" s="100"/>
      <c r="M9" s="100"/>
      <c r="N9" s="14"/>
      <c r="O9" s="100"/>
      <c r="P9" s="12"/>
      <c r="Q9" s="99"/>
      <c r="R9" s="12"/>
      <c r="S9" s="98"/>
    </row>
    <row r="10" spans="1:24" ht="21" customHeight="1" thickBot="1" x14ac:dyDescent="0.25">
      <c r="B10" s="18">
        <f>L5</f>
        <v>0</v>
      </c>
      <c r="C10" s="19" t="s">
        <v>48</v>
      </c>
      <c r="D10" s="20"/>
      <c r="E10" s="21">
        <v>1</v>
      </c>
      <c r="F10" s="22">
        <v>2</v>
      </c>
      <c r="G10" s="23">
        <v>3</v>
      </c>
      <c r="H10" s="17"/>
      <c r="I10" s="14"/>
      <c r="J10" s="24" t="s">
        <v>5</v>
      </c>
      <c r="K10" s="14"/>
      <c r="L10" s="100"/>
      <c r="M10" s="100"/>
      <c r="N10" s="14"/>
      <c r="O10" s="100"/>
      <c r="P10" s="12"/>
      <c r="Q10" s="99"/>
      <c r="R10" s="12"/>
      <c r="S10" s="98"/>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IF(L12="","",IF(OR(Q12="U",Q12="O2"),"     "&amp;L12,IF(OR(Q12="U2",Q12="O3"),"         "&amp;L12,IF(Q12="U3","            "&amp;L12,L12))))</f>
        <v>Vorteig TA170</v>
      </c>
      <c r="C12" s="33">
        <f>IF(AND(L12&lt;&gt;"",M12&lt;&gt;""),M12,"")</f>
        <v>3.4299999999999997</v>
      </c>
      <c r="D12" s="34" t="str">
        <f>IF(AND(O12&lt;&gt;"",M12&lt;&gt;""),$O12,"")</f>
        <v>kg</v>
      </c>
      <c r="E12" s="35">
        <f>IF(AND($L$5&gt;0,$O$46&gt;0),"-----",IF($C12&lt;&gt;"",IF($M12&lt;$O$3,$C12*E$47,ROUND($C12*E$47,2)),""))</f>
        <v>3.4299999999999997</v>
      </c>
      <c r="F12" s="35">
        <f>IF(AND($L$5&gt;0,$O$46&gt;0),"-----",IF($C12&lt;&gt;"",IF($M12&lt;$O$3,$C12*F$47,ROUND($C12*F$47,2)),""))</f>
        <v>6.8599999999999994</v>
      </c>
      <c r="G12" s="35">
        <f>IF(AND($L$5&gt;0,$O$46&gt;0),"-----",IF($C12&lt;&gt;"",IF($M12&lt;$O$3,$C12*G$47,ROUND($C12*G$47,2)),""))</f>
        <v>10.29</v>
      </c>
      <c r="H12" s="31"/>
      <c r="I12" s="36"/>
      <c r="J12" s="37" t="str">
        <f>IF(L12&lt;&gt;"","X","")</f>
        <v>X</v>
      </c>
      <c r="K12" s="38" t="s">
        <v>55</v>
      </c>
      <c r="L12" s="82" t="s">
        <v>89</v>
      </c>
      <c r="M12" s="83">
        <f>SUM(M13:M16)</f>
        <v>3.4299999999999997</v>
      </c>
      <c r="N12" s="36"/>
      <c r="O12" s="84" t="s">
        <v>7</v>
      </c>
      <c r="P12" s="36"/>
      <c r="Q12" s="85" t="s">
        <v>91</v>
      </c>
      <c r="R12" s="36"/>
      <c r="S12" s="82"/>
      <c r="T12" s="30"/>
      <c r="W12" s="39" t="s">
        <v>7</v>
      </c>
      <c r="X12" s="40">
        <f>IF(AND(Q12&lt;&gt;"o",Q12&lt;&gt;"o2",Q12&lt;&gt;"o3"),M12,0)</f>
        <v>0</v>
      </c>
    </row>
    <row r="13" spans="1:24" s="39" customFormat="1" ht="20.25" customHeight="1" x14ac:dyDescent="0.2">
      <c r="A13" s="31"/>
      <c r="B13" s="32" t="str">
        <f>IF(L13="","",IF(OR(Q13="U",Q13="O2"),"     "&amp;L13,IF(OR(Q13="U2",Q13="O3"),"         "&amp;L13,IF(Q13="U3","            "&amp;L13,L13))))</f>
        <v xml:space="preserve">     Dinkel-Emmer-Mischung</v>
      </c>
      <c r="C13" s="33">
        <f>IF(AND(L13&lt;&gt;"",M13&lt;&gt;""),M13,"")</f>
        <v>2</v>
      </c>
      <c r="D13" s="34" t="str">
        <f>IF(AND(O13&lt;&gt;"",M13&lt;&gt;""),$O13,"")</f>
        <v>kg</v>
      </c>
      <c r="E13" s="35">
        <f>IF(AND($L$5&gt;0,$O$46&gt;0),"-----",IF($C13&lt;&gt;"",IF($M13&lt;$O$3,$C13*E$47,ROUND($C13*E$47,2)),""))</f>
        <v>2</v>
      </c>
      <c r="F13" s="35">
        <f>IF(AND($L$5&gt;0,$O$46&gt;0),"-----",IF($C13&lt;&gt;"",IF($M13&lt;$O$3,$C13*F$47,ROUND($C13*F$47,2)),""))</f>
        <v>4</v>
      </c>
      <c r="G13" s="35">
        <f>IF(AND($L$5&gt;0,$O$46&gt;0),"-----",IF($C13&lt;&gt;"",IF($M13&lt;$O$3,$C13*G$47,ROUND($C13*G$47,2)),""))</f>
        <v>6</v>
      </c>
      <c r="H13" s="31"/>
      <c r="I13" s="36"/>
      <c r="J13" s="37" t="str">
        <f>IF(L13&lt;&gt;"","X","")</f>
        <v>X</v>
      </c>
      <c r="K13" s="38" t="s">
        <v>55</v>
      </c>
      <c r="L13" s="82" t="s">
        <v>78</v>
      </c>
      <c r="M13" s="83">
        <v>2</v>
      </c>
      <c r="N13" s="36"/>
      <c r="O13" s="84" t="s">
        <v>7</v>
      </c>
      <c r="P13" s="36"/>
      <c r="Q13" s="85" t="s">
        <v>92</v>
      </c>
      <c r="R13" s="36"/>
      <c r="S13" s="82"/>
      <c r="T13" s="30"/>
      <c r="W13" s="39" t="s">
        <v>7</v>
      </c>
      <c r="X13" s="40">
        <f>IF(AND(Q13&lt;&gt;"o",Q13&lt;&gt;"o2",Q13&lt;&gt;"o3"),M13,0)</f>
        <v>2</v>
      </c>
    </row>
    <row r="14" spans="1:24" s="39" customFormat="1" ht="20.25" customHeight="1" x14ac:dyDescent="0.2">
      <c r="A14" s="31"/>
      <c r="B14" s="32" t="str">
        <f>IF(L14="","",IF(OR(Q14="U",Q14="O2"),"     "&amp;L14,IF(OR(Q14="U2",Q14="O3"),"         "&amp;L14,IF(Q14="U3","            "&amp;L14,L14))))</f>
        <v xml:space="preserve">     Salz</v>
      </c>
      <c r="C14" s="33">
        <f>IF(AND(L14&lt;&gt;"",M14&lt;&gt;""),M14,"")</f>
        <v>0.02</v>
      </c>
      <c r="D14" s="34" t="str">
        <f>IF(AND(O14&lt;&gt;"",M14&lt;&gt;""),$O14,"")</f>
        <v>kg</v>
      </c>
      <c r="E14" s="35">
        <f>IF(AND($L$5&gt;0,$O$46&gt;0),"-----",IF($C14&lt;&gt;"",IF($M14&lt;$O$3,$C14*E$47,ROUND($C14*E$47,2)),""))</f>
        <v>0.02</v>
      </c>
      <c r="F14" s="35">
        <f>IF(AND($L$5&gt;0,$O$46&gt;0),"-----",IF($C14&lt;&gt;"",IF($M14&lt;$O$3,$C14*F$47,ROUND($C14*F$47,2)),""))</f>
        <v>0.04</v>
      </c>
      <c r="G14" s="35">
        <f>IF(AND($L$5&gt;0,$O$46&gt;0),"-----",IF($C14&lt;&gt;"",IF($M14&lt;$O$3,$C14*G$47,ROUND($C14*G$47,2)),""))</f>
        <v>0.06</v>
      </c>
      <c r="H14" s="31"/>
      <c r="I14" s="36"/>
      <c r="J14" s="37" t="str">
        <f>IF(L14&lt;&gt;"","X","")</f>
        <v>X</v>
      </c>
      <c r="K14" s="38" t="s">
        <v>55</v>
      </c>
      <c r="L14" s="82" t="s">
        <v>70</v>
      </c>
      <c r="M14" s="83">
        <f>M13*0.01</f>
        <v>0.02</v>
      </c>
      <c r="N14" s="36"/>
      <c r="O14" s="84" t="s">
        <v>7</v>
      </c>
      <c r="P14" s="36"/>
      <c r="Q14" s="85" t="s">
        <v>92</v>
      </c>
      <c r="R14" s="36"/>
      <c r="S14" s="82"/>
      <c r="T14" s="30"/>
      <c r="W14" s="39" t="s">
        <v>7</v>
      </c>
      <c r="X14" s="40">
        <f>IF(AND(Q14&lt;&gt;"o",Q14&lt;&gt;"o2",Q14&lt;&gt;"o3"),M14,0)</f>
        <v>0.02</v>
      </c>
    </row>
    <row r="15" spans="1:24" s="39" customFormat="1" ht="20.25" customHeight="1" x14ac:dyDescent="0.2">
      <c r="A15" s="31"/>
      <c r="B15" s="32" t="str">
        <f>IF(L15="","",IF(OR(Q15="U",Q15="O2"),"     "&amp;L15,IF(OR(Q15="U2",Q15="O3"),"         "&amp;L15,IF(Q15="U3","            "&amp;L15,L15))))</f>
        <v xml:space="preserve">     Hefe</v>
      </c>
      <c r="C15" s="33">
        <f>IF(AND(L15&lt;&gt;"",M15&lt;&gt;""),M15,"")</f>
        <v>0.01</v>
      </c>
      <c r="D15" s="34" t="str">
        <f>IF(AND(O15&lt;&gt;"",M15&lt;&gt;""),$O15,"")</f>
        <v>kg</v>
      </c>
      <c r="E15" s="35">
        <f>IF(AND($L$5&gt;0,$O$46&gt;0),"-----",IF($C15&lt;&gt;"",IF($M15&lt;$O$3,$C15*E$47,ROUND($C15*E$47,2)),""))</f>
        <v>0.01</v>
      </c>
      <c r="F15" s="35">
        <f>IF(AND($L$5&gt;0,$O$46&gt;0),"-----",IF($C15&lt;&gt;"",IF($M15&lt;$O$3,$C15*F$47,ROUND($C15*F$47,2)),""))</f>
        <v>0.02</v>
      </c>
      <c r="G15" s="35">
        <f>IF(AND($L$5&gt;0,$O$46&gt;0),"-----",IF($C15&lt;&gt;"",IF($M15&lt;$O$3,$C15*G$47,ROUND($C15*G$47,2)),""))</f>
        <v>0.03</v>
      </c>
      <c r="H15" s="31"/>
      <c r="I15" s="36"/>
      <c r="J15" s="37" t="str">
        <f>IF(L15&lt;&gt;"","X","")</f>
        <v>X</v>
      </c>
      <c r="K15" s="38" t="s">
        <v>55</v>
      </c>
      <c r="L15" s="82" t="s">
        <v>90</v>
      </c>
      <c r="M15" s="83">
        <f>M13*0.005</f>
        <v>0.01</v>
      </c>
      <c r="N15" s="36"/>
      <c r="O15" s="84" t="s">
        <v>7</v>
      </c>
      <c r="P15" s="36"/>
      <c r="Q15" s="85" t="s">
        <v>92</v>
      </c>
      <c r="R15" s="36"/>
      <c r="S15" s="82"/>
      <c r="T15" s="30"/>
      <c r="W15" s="39" t="s">
        <v>7</v>
      </c>
      <c r="X15" s="40">
        <f>IF(AND(Q15&lt;&gt;"o",Q15&lt;&gt;"o2",Q15&lt;&gt;"o3"),M15,0)</f>
        <v>0.01</v>
      </c>
    </row>
    <row r="16" spans="1:24" s="39" customFormat="1" ht="20.25" customHeight="1" x14ac:dyDescent="0.2">
      <c r="A16" s="31"/>
      <c r="B16" s="32" t="str">
        <f>IF(L16="","",IF(OR(Q16="U",Q16="O2"),"     "&amp;L16,IF(OR(Q16="U2",Q16="O3"),"         "&amp;L16,IF(Q16="U3","            "&amp;L16,L16))))</f>
        <v xml:space="preserve">     Wasser</v>
      </c>
      <c r="C16" s="33">
        <f>IF(AND(L16&lt;&gt;"",M16&lt;&gt;""),M16,"")</f>
        <v>1.4</v>
      </c>
      <c r="D16" s="34" t="str">
        <f>IF(AND(O16&lt;&gt;"",M16&lt;&gt;""),$O16,"")</f>
        <v>kg</v>
      </c>
      <c r="E16" s="35">
        <f>IF(AND($L$5&gt;0,$O$46&gt;0),"-----",IF($C16&lt;&gt;"",IF($M16&lt;$O$3,$C16*E$47,ROUND($C16*E$47,2)),""))</f>
        <v>1.4</v>
      </c>
      <c r="F16" s="35">
        <f>IF(AND($L$5&gt;0,$O$46&gt;0),"-----",IF($C16&lt;&gt;"",IF($M16&lt;$O$3,$C16*F$47,ROUND($C16*F$47,2)),""))</f>
        <v>2.8</v>
      </c>
      <c r="G16" s="35">
        <f>IF(AND($L$5&gt;0,$O$46&gt;0),"-----",IF($C16&lt;&gt;"",IF($M16&lt;$O$3,$C16*G$47,ROUND($C16*G$47,2)),""))</f>
        <v>4.1999999999999993</v>
      </c>
      <c r="H16" s="31"/>
      <c r="I16" s="36"/>
      <c r="J16" s="37" t="str">
        <f>IF(L16&lt;&gt;"","X","")</f>
        <v>X</v>
      </c>
      <c r="K16" s="38" t="s">
        <v>55</v>
      </c>
      <c r="L16" s="82" t="s">
        <v>74</v>
      </c>
      <c r="M16" s="83">
        <f>M13*0.7</f>
        <v>1.4</v>
      </c>
      <c r="N16" s="36"/>
      <c r="O16" s="84" t="s">
        <v>7</v>
      </c>
      <c r="P16" s="36"/>
      <c r="Q16" s="85" t="s">
        <v>92</v>
      </c>
      <c r="R16" s="36"/>
      <c r="S16" s="82"/>
      <c r="T16" s="30"/>
      <c r="W16" s="39" t="s">
        <v>7</v>
      </c>
      <c r="X16" s="40">
        <f>IF(AND(Q16&lt;&gt;"o",Q16&lt;&gt;"o2",Q16&lt;&gt;"o3"),M16,0)</f>
        <v>1.4</v>
      </c>
    </row>
    <row r="17" spans="1:24" s="39" customFormat="1" ht="20.25" customHeight="1" x14ac:dyDescent="0.2">
      <c r="A17" s="31"/>
      <c r="B17" s="32" t="str">
        <f t="shared" ref="B17:B43" si="0">IF(L17="","",IF(OR(Q17="U",Q17="O2"),"     "&amp;L17,IF(OR(Q17="U2",Q17="O3"),"         "&amp;L17,IF(Q17="U3","            "&amp;L17,L17))))</f>
        <v>Dinkel-Emmer-Mischung</v>
      </c>
      <c r="C17" s="33">
        <f t="shared" ref="C17:C24" si="1">IF(AND(L17&lt;&gt;"",M17&lt;&gt;""),M17,"")</f>
        <v>7.2</v>
      </c>
      <c r="D17" s="34" t="str">
        <f t="shared" ref="D17:D24" si="2">IF(AND(O17&lt;&gt;"",M17&lt;&gt;""),$O17,"")</f>
        <v>kg</v>
      </c>
      <c r="E17" s="35">
        <f>IF(AND($L$5&gt;0,$O$46&gt;0),"-----",IF($C17&lt;&gt;"",IF($M17&lt;$O$3,$C17*E$47,ROUND($C17*E$47,2)),""))</f>
        <v>7.2</v>
      </c>
      <c r="F17" s="35">
        <f>IF(AND($L$5&gt;0,$O$46&gt;0),"-----",IF($C17&lt;&gt;"",IF($M17&lt;$O$3,$C17*F$47,ROUND($C17*F$47,2)),""))</f>
        <v>14.4</v>
      </c>
      <c r="G17" s="35">
        <f>IF(AND($L$5&gt;0,$O$46&gt;0),"-----",IF($C17&lt;&gt;"",IF($M17&lt;$O$3,$C17*G$47,ROUND($C17*G$47,2)),""))</f>
        <v>21.6</v>
      </c>
      <c r="H17" s="31"/>
      <c r="I17" s="36"/>
      <c r="J17" s="37" t="str">
        <f>IF(L17&lt;&gt;"","X","")</f>
        <v>X</v>
      </c>
      <c r="K17" s="38" t="s">
        <v>55</v>
      </c>
      <c r="L17" s="82" t="s">
        <v>78</v>
      </c>
      <c r="M17" s="83">
        <v>7.2</v>
      </c>
      <c r="N17" s="36"/>
      <c r="O17" s="84" t="s">
        <v>7</v>
      </c>
      <c r="P17" s="36"/>
      <c r="Q17" s="85"/>
      <c r="R17" s="36"/>
      <c r="S17" s="82"/>
      <c r="T17" s="30"/>
      <c r="W17" s="39" t="s">
        <v>7</v>
      </c>
      <c r="X17" s="40">
        <f t="shared" ref="X17:X26" si="3">IF(AND(Q17&lt;&gt;"o",Q17&lt;&gt;"o2",Q17&lt;&gt;"o3"),M17,0)</f>
        <v>7.2</v>
      </c>
    </row>
    <row r="18" spans="1:24" s="39" customFormat="1" ht="20.25" customHeight="1" x14ac:dyDescent="0.2">
      <c r="A18" s="31"/>
      <c r="B18" s="32" t="str">
        <f t="shared" si="0"/>
        <v>Dinkel-Crisp 630</v>
      </c>
      <c r="C18" s="33">
        <f t="shared" si="1"/>
        <v>0.8</v>
      </c>
      <c r="D18" s="34" t="str">
        <f t="shared" si="2"/>
        <v>kg</v>
      </c>
      <c r="E18" s="35">
        <f>IF(AND($L$5&gt;0,$O$46&gt;0),"-----",IF($C18&lt;&gt;"",IF($M18&lt;$O$3,$C18*E$47,ROUND($C18*E$47,2)),""))</f>
        <v>0.8</v>
      </c>
      <c r="F18" s="35">
        <f>IF(AND($L$5&gt;0,$O$46&gt;0),"-----",IF($C18&lt;&gt;"",IF($M18&lt;$O$3,$C18*F$47,ROUND($C18*F$47,2)),""))</f>
        <v>1.6</v>
      </c>
      <c r="G18" s="35">
        <f>IF(AND($L$5&gt;0,$O$46&gt;0),"-----",IF($C18&lt;&gt;"",IF($M18&lt;$O$3,$C18*G$47,ROUND($C18*G$47,2)),""))</f>
        <v>2.4000000000000004</v>
      </c>
      <c r="H18" s="31"/>
      <c r="I18" s="36"/>
      <c r="J18" s="37" t="str">
        <f t="shared" ref="J18:J43" si="4">IF(L18&lt;&gt;"","X","")</f>
        <v>X</v>
      </c>
      <c r="K18" s="38" t="s">
        <v>55</v>
      </c>
      <c r="L18" s="82" t="s">
        <v>75</v>
      </c>
      <c r="M18" s="83">
        <v>0.8</v>
      </c>
      <c r="N18" s="36"/>
      <c r="O18" s="84" t="s">
        <v>7</v>
      </c>
      <c r="P18" s="36"/>
      <c r="Q18" s="85"/>
      <c r="R18" s="36"/>
      <c r="S18" s="82" t="s">
        <v>76</v>
      </c>
      <c r="T18" s="30"/>
      <c r="W18" s="39" t="s">
        <v>7</v>
      </c>
      <c r="X18" s="40">
        <f t="shared" si="3"/>
        <v>0.8</v>
      </c>
    </row>
    <row r="19" spans="1:24" s="39" customFormat="1" ht="20.25" customHeight="1" x14ac:dyDescent="0.2">
      <c r="A19" s="31"/>
      <c r="B19" s="32" t="str">
        <f t="shared" si="0"/>
        <v>minimalback 0,5%</v>
      </c>
      <c r="C19" s="33">
        <f t="shared" si="1"/>
        <v>0.03</v>
      </c>
      <c r="D19" s="34" t="str">
        <f t="shared" si="2"/>
        <v>kg</v>
      </c>
      <c r="E19" s="35">
        <f>IF(AND($L$5&gt;0,$O$46&gt;0),"-----",IF($C19&lt;&gt;"",IF($M19&lt;$O$3,$C19*E$47,ROUND($C19*E$47,2)),""))</f>
        <v>0.03</v>
      </c>
      <c r="F19" s="35">
        <f>IF(AND($L$5&gt;0,$O$46&gt;0),"-----",IF($C19&lt;&gt;"",IF($M19&lt;$O$3,$C19*F$47,ROUND($C19*F$47,2)),""))</f>
        <v>0.06</v>
      </c>
      <c r="G19" s="35">
        <f>IF(AND($L$5&gt;0,$O$46&gt;0),"-----",IF($C19&lt;&gt;"",IF($M19&lt;$O$3,$C19*G$47,ROUND($C19*G$47,2)),""))</f>
        <v>0.09</v>
      </c>
      <c r="H19" s="31"/>
      <c r="I19" s="36"/>
      <c r="J19" s="37" t="str">
        <f t="shared" si="4"/>
        <v>X</v>
      </c>
      <c r="K19" s="38" t="s">
        <v>55</v>
      </c>
      <c r="L19" s="82" t="s">
        <v>68</v>
      </c>
      <c r="M19" s="83">
        <v>0.03</v>
      </c>
      <c r="N19" s="36"/>
      <c r="O19" s="84" t="s">
        <v>7</v>
      </c>
      <c r="P19" s="36"/>
      <c r="Q19" s="85"/>
      <c r="R19" s="36"/>
      <c r="S19" s="82"/>
      <c r="T19" s="30"/>
      <c r="W19" s="39" t="s">
        <v>7</v>
      </c>
      <c r="X19" s="40">
        <f t="shared" si="3"/>
        <v>0.03</v>
      </c>
    </row>
    <row r="20" spans="1:24" s="39" customFormat="1" ht="20.25" customHeight="1" x14ac:dyDescent="0.2">
      <c r="A20" s="31"/>
      <c r="B20" s="32" t="str">
        <f t="shared" si="0"/>
        <v>Psyllium Plus</v>
      </c>
      <c r="C20" s="33">
        <f t="shared" si="1"/>
        <v>0.35</v>
      </c>
      <c r="D20" s="34" t="str">
        <f t="shared" si="2"/>
        <v>kg</v>
      </c>
      <c r="E20" s="35">
        <f>IF(AND($L$5&gt;0,$O$46&gt;0),"-----",IF($C20&lt;&gt;"",IF($M20&lt;$O$3,$C20*E$47,ROUND($C20*E$47,2)),""))</f>
        <v>0.35</v>
      </c>
      <c r="F20" s="35">
        <f>IF(AND($L$5&gt;0,$O$46&gt;0),"-----",IF($C20&lt;&gt;"",IF($M20&lt;$O$3,$C20*F$47,ROUND($C20*F$47,2)),""))</f>
        <v>0.7</v>
      </c>
      <c r="G20" s="35">
        <f>IF(AND($L$5&gt;0,$O$46&gt;0),"-----",IF($C20&lt;&gt;"",IF($M20&lt;$O$3,$C20*G$47,ROUND($C20*G$47,2)),""))</f>
        <v>1.0499999999999998</v>
      </c>
      <c r="H20" s="31"/>
      <c r="I20" s="36"/>
      <c r="J20" s="37" t="str">
        <f t="shared" si="4"/>
        <v>X</v>
      </c>
      <c r="K20" s="38" t="s">
        <v>55</v>
      </c>
      <c r="L20" s="82" t="s">
        <v>69</v>
      </c>
      <c r="M20" s="83">
        <v>0.35</v>
      </c>
      <c r="N20" s="36"/>
      <c r="O20" s="84" t="s">
        <v>7</v>
      </c>
      <c r="P20" s="36"/>
      <c r="Q20" s="85"/>
      <c r="R20" s="36"/>
      <c r="S20" s="82"/>
      <c r="T20" s="30"/>
      <c r="W20" s="39" t="s">
        <v>7</v>
      </c>
      <c r="X20" s="40">
        <f t="shared" si="3"/>
        <v>0.35</v>
      </c>
    </row>
    <row r="21" spans="1:24" s="39" customFormat="1" ht="20.25" customHeight="1" x14ac:dyDescent="0.2">
      <c r="A21" s="31"/>
      <c r="B21" s="32" t="str">
        <f t="shared" si="0"/>
        <v>Salz</v>
      </c>
      <c r="C21" s="33">
        <f t="shared" si="1"/>
        <v>0.22</v>
      </c>
      <c r="D21" s="34" t="str">
        <f t="shared" si="2"/>
        <v>kg</v>
      </c>
      <c r="E21" s="35">
        <f>IF(AND($L$5&gt;0,$O$46&gt;0),"-----",IF($C21&lt;&gt;"",IF($M21&lt;$O$3,$C21*E$47,ROUND($C21*E$47,2)),""))</f>
        <v>0.22</v>
      </c>
      <c r="F21" s="35">
        <f>IF(AND($L$5&gt;0,$O$46&gt;0),"-----",IF($C21&lt;&gt;"",IF($M21&lt;$O$3,$C21*F$47,ROUND($C21*F$47,2)),""))</f>
        <v>0.44</v>
      </c>
      <c r="G21" s="35">
        <f>IF(AND($L$5&gt;0,$O$46&gt;0),"-----",IF($C21&lt;&gt;"",IF($M21&lt;$O$3,$C21*G$47,ROUND($C21*G$47,2)),""))</f>
        <v>0.66</v>
      </c>
      <c r="H21" s="31"/>
      <c r="I21" s="36"/>
      <c r="J21" s="37" t="str">
        <f t="shared" si="4"/>
        <v>X</v>
      </c>
      <c r="K21" s="38" t="s">
        <v>55</v>
      </c>
      <c r="L21" s="82" t="s">
        <v>70</v>
      </c>
      <c r="M21" s="83">
        <v>0.22</v>
      </c>
      <c r="N21" s="36"/>
      <c r="O21" s="84" t="s">
        <v>7</v>
      </c>
      <c r="P21" s="36"/>
      <c r="Q21" s="85"/>
      <c r="R21" s="36"/>
      <c r="S21" s="82"/>
      <c r="T21" s="30"/>
      <c r="W21" s="39" t="s">
        <v>7</v>
      </c>
      <c r="X21" s="40">
        <f t="shared" si="3"/>
        <v>0.22</v>
      </c>
    </row>
    <row r="22" spans="1:24" s="39" customFormat="1" ht="20.25" customHeight="1" x14ac:dyDescent="0.2">
      <c r="A22" s="31"/>
      <c r="B22" s="32" t="str">
        <f t="shared" si="0"/>
        <v>Hefe (nach Führung)</v>
      </c>
      <c r="C22" s="33">
        <f t="shared" si="1"/>
        <v>0.2</v>
      </c>
      <c r="D22" s="34" t="str">
        <f t="shared" si="2"/>
        <v>kg</v>
      </c>
      <c r="E22" s="35">
        <f>IF(AND($L$5&gt;0,$O$46&gt;0),"-----",IF($C22&lt;&gt;"",IF($M22&lt;$O$3,$C22*E$47,ROUND($C22*E$47,2)),""))</f>
        <v>0.2</v>
      </c>
      <c r="F22" s="35">
        <f>IF(AND($L$5&gt;0,$O$46&gt;0),"-----",IF($C22&lt;&gt;"",IF($M22&lt;$O$3,$C22*F$47,ROUND($C22*F$47,2)),""))</f>
        <v>0.4</v>
      </c>
      <c r="G22" s="35">
        <f>IF(AND($L$5&gt;0,$O$46&gt;0),"-----",IF($C22&lt;&gt;"",IF($M22&lt;$O$3,$C22*G$47,ROUND($C22*G$47,2)),""))</f>
        <v>0.60000000000000009</v>
      </c>
      <c r="H22" s="31"/>
      <c r="I22" s="36"/>
      <c r="J22" s="37" t="str">
        <f t="shared" si="4"/>
        <v>X</v>
      </c>
      <c r="K22" s="38" t="s">
        <v>55</v>
      </c>
      <c r="L22" s="82" t="s">
        <v>71</v>
      </c>
      <c r="M22" s="83">
        <v>0.2</v>
      </c>
      <c r="N22" s="36"/>
      <c r="O22" s="84" t="s">
        <v>7</v>
      </c>
      <c r="P22" s="36"/>
      <c r="Q22" s="85"/>
      <c r="R22" s="36"/>
      <c r="S22" s="82"/>
      <c r="T22" s="30"/>
      <c r="W22" s="39" t="s">
        <v>7</v>
      </c>
      <c r="X22" s="40">
        <f t="shared" si="3"/>
        <v>0.2</v>
      </c>
    </row>
    <row r="23" spans="1:24" s="39" customFormat="1" ht="20.25" customHeight="1" x14ac:dyDescent="0.2">
      <c r="A23" s="31"/>
      <c r="B23" s="32" t="str">
        <f t="shared" si="0"/>
        <v>Butterreinfett</v>
      </c>
      <c r="C23" s="33">
        <f t="shared" si="1"/>
        <v>0.5</v>
      </c>
      <c r="D23" s="34" t="str">
        <f t="shared" si="2"/>
        <v>kg</v>
      </c>
      <c r="E23" s="35">
        <f>IF(AND($L$5&gt;0,$O$46&gt;0),"-----",IF($C23&lt;&gt;"",IF($M23&lt;$O$3,$C23*E$47,ROUND($C23*E$47,2)),""))</f>
        <v>0.5</v>
      </c>
      <c r="F23" s="35">
        <f>IF(AND($L$5&gt;0,$O$46&gt;0),"-----",IF($C23&lt;&gt;"",IF($M23&lt;$O$3,$C23*F$47,ROUND($C23*F$47,2)),""))</f>
        <v>1</v>
      </c>
      <c r="G23" s="35">
        <f>IF(AND($L$5&gt;0,$O$46&gt;0),"-----",IF($C23&lt;&gt;"",IF($M23&lt;$O$3,$C23*G$47,ROUND($C23*G$47,2)),""))</f>
        <v>1.5</v>
      </c>
      <c r="H23" s="31"/>
      <c r="I23" s="36"/>
      <c r="J23" s="37" t="str">
        <f t="shared" si="4"/>
        <v>X</v>
      </c>
      <c r="K23" s="38" t="s">
        <v>55</v>
      </c>
      <c r="L23" s="82" t="s">
        <v>72</v>
      </c>
      <c r="M23" s="83">
        <v>0.5</v>
      </c>
      <c r="N23" s="36"/>
      <c r="O23" s="84" t="s">
        <v>7</v>
      </c>
      <c r="P23" s="36"/>
      <c r="Q23" s="85"/>
      <c r="R23" s="36"/>
      <c r="S23" s="82"/>
      <c r="T23" s="30"/>
      <c r="W23" s="39" t="s">
        <v>7</v>
      </c>
      <c r="X23" s="40">
        <f t="shared" si="3"/>
        <v>0.5</v>
      </c>
    </row>
    <row r="24" spans="1:24" s="39" customFormat="1" ht="20.25" customHeight="1" x14ac:dyDescent="0.2">
      <c r="A24" s="31"/>
      <c r="B24" s="32" t="str">
        <f t="shared" si="0"/>
        <v>Vollrohrzucker</v>
      </c>
      <c r="C24" s="33">
        <f t="shared" si="1"/>
        <v>0.2</v>
      </c>
      <c r="D24" s="34" t="str">
        <f t="shared" si="2"/>
        <v>kg</v>
      </c>
      <c r="E24" s="35">
        <f>IF(AND($L$5&gt;0,$O$46&gt;0),"-----",IF($C24&lt;&gt;"",IF($M24&lt;$O$3,$C24*E$47,ROUND($C24*E$47,2)),""))</f>
        <v>0.2</v>
      </c>
      <c r="F24" s="35">
        <f>IF(AND($L$5&gt;0,$O$46&gt;0),"-----",IF($C24&lt;&gt;"",IF($M24&lt;$O$3,$C24*F$47,ROUND($C24*F$47,2)),""))</f>
        <v>0.4</v>
      </c>
      <c r="G24" s="35">
        <f>IF(AND($L$5&gt;0,$O$46&gt;0),"-----",IF($C24&lt;&gt;"",IF($M24&lt;$O$3,$C24*G$47,ROUND($C24*G$47,2)),""))</f>
        <v>0.60000000000000009</v>
      </c>
      <c r="H24" s="31"/>
      <c r="I24" s="36"/>
      <c r="J24" s="37" t="str">
        <f>IF(L24&lt;&gt;"","X","")</f>
        <v>X</v>
      </c>
      <c r="K24" s="38" t="s">
        <v>55</v>
      </c>
      <c r="L24" s="82" t="s">
        <v>73</v>
      </c>
      <c r="M24" s="83">
        <v>0.2</v>
      </c>
      <c r="N24" s="36"/>
      <c r="O24" s="84" t="s">
        <v>7</v>
      </c>
      <c r="P24" s="36"/>
      <c r="Q24" s="85"/>
      <c r="R24" s="36"/>
      <c r="S24" s="82"/>
      <c r="T24" s="30"/>
      <c r="W24" s="39" t="s">
        <v>7</v>
      </c>
      <c r="X24" s="40">
        <f t="shared" si="3"/>
        <v>0.2</v>
      </c>
    </row>
    <row r="25" spans="1:24" s="39" customFormat="1" ht="20.25" customHeight="1" x14ac:dyDescent="0.2">
      <c r="A25" s="31"/>
      <c r="B25" s="32" t="str">
        <f>IF(L25="","",IF(OR(Q25="U",Q25="O2"),"     "&amp;L25,IF(OR(Q25="U2",Q25="O3"),"         "&amp;L25,IF(Q25="U3","            "&amp;L25,L25))))</f>
        <v>Apfelessig</v>
      </c>
      <c r="C25" s="33">
        <f>IF(AND(L25&lt;&gt;"",M25&lt;&gt;""),M25,"")</f>
        <v>0.2</v>
      </c>
      <c r="D25" s="34" t="str">
        <f>IF(AND(O25&lt;&gt;"",M25&lt;&gt;""),$O25,"")</f>
        <v>kg</v>
      </c>
      <c r="E25" s="35">
        <f>IF(AND($L$5&gt;0,$O$46&gt;0),"-----",IF($C25&lt;&gt;"",IF($M25&lt;$O$3,$C25*E$47,ROUND($C25*E$47,2)),""))</f>
        <v>0.2</v>
      </c>
      <c r="F25" s="35">
        <f>IF(AND($L$5&gt;0,$O$46&gt;0),"-----",IF($C25&lt;&gt;"",IF($M25&lt;$O$3,$C25*F$47,ROUND($C25*F$47,2)),""))</f>
        <v>0.4</v>
      </c>
      <c r="G25" s="35">
        <f>IF(AND($L$5&gt;0,$O$46&gt;0),"-----",IF($C25&lt;&gt;"",IF($M25&lt;$O$3,$C25*G$47,ROUND($C25*G$47,2)),""))</f>
        <v>0.60000000000000009</v>
      </c>
      <c r="H25" s="31"/>
      <c r="I25" s="36"/>
      <c r="J25" s="37" t="str">
        <f>IF(L25&lt;&gt;"","X","")</f>
        <v>X</v>
      </c>
      <c r="K25" s="38" t="s">
        <v>55</v>
      </c>
      <c r="L25" s="82" t="s">
        <v>77</v>
      </c>
      <c r="M25" s="83">
        <v>0.2</v>
      </c>
      <c r="N25" s="36"/>
      <c r="O25" s="84" t="s">
        <v>7</v>
      </c>
      <c r="P25" s="36"/>
      <c r="Q25" s="85"/>
      <c r="R25" s="36"/>
      <c r="S25" s="82"/>
      <c r="T25" s="30"/>
      <c r="W25" s="39" t="s">
        <v>7</v>
      </c>
      <c r="X25" s="40">
        <f>IF(AND(Q25&lt;&gt;"o",Q25&lt;&gt;"o2",Q25&lt;&gt;"o3"),M25,0)</f>
        <v>0.2</v>
      </c>
    </row>
    <row r="26" spans="1:24" s="39" customFormat="1" ht="20.25" customHeight="1" x14ac:dyDescent="0.2">
      <c r="A26" s="31"/>
      <c r="B26" s="32" t="str">
        <f t="shared" si="0"/>
        <v>Wasser</v>
      </c>
      <c r="C26" s="33">
        <f t="shared" ref="C26:C30" si="5">IF(AND(L26&lt;&gt;"",M26&lt;&gt;""),M26,"")</f>
        <v>4.5999999999999996</v>
      </c>
      <c r="D26" s="34" t="str">
        <f t="shared" ref="D26:D30" si="6">IF(AND(O26&lt;&gt;"",M26&lt;&gt;""),$O26,"")</f>
        <v>kg</v>
      </c>
      <c r="E26" s="35">
        <f>IF(AND($L$5&gt;0,$O$46&gt;0),"-----",IF($C26&lt;&gt;"",IF($M26&lt;$O$3,$C26*E$47,ROUND($C26*E$47,2)),""))</f>
        <v>4.5999999999999996</v>
      </c>
      <c r="F26" s="35">
        <f>IF(AND($L$5&gt;0,$O$46&gt;0),"-----",IF($C26&lt;&gt;"",IF($M26&lt;$O$3,$C26*F$47,ROUND($C26*F$47,2)),""))</f>
        <v>9.1999999999999993</v>
      </c>
      <c r="G26" s="35">
        <f>IF(AND($L$5&gt;0,$O$46&gt;0),"-----",IF($C26&lt;&gt;"",IF($M26&lt;$O$3,$C26*G$47,ROUND($C26*G$47,2)),""))</f>
        <v>13.799999999999999</v>
      </c>
      <c r="H26" s="31"/>
      <c r="I26" s="36"/>
      <c r="J26" s="37" t="str">
        <f t="shared" si="4"/>
        <v>X</v>
      </c>
      <c r="K26" s="38" t="s">
        <v>55</v>
      </c>
      <c r="L26" s="82" t="s">
        <v>74</v>
      </c>
      <c r="M26" s="83">
        <v>4.5999999999999996</v>
      </c>
      <c r="N26" s="36"/>
      <c r="O26" s="84" t="s">
        <v>7</v>
      </c>
      <c r="P26" s="36"/>
      <c r="Q26" s="85"/>
      <c r="R26" s="36"/>
      <c r="S26" s="82"/>
      <c r="T26" s="30"/>
      <c r="W26" s="39" t="s">
        <v>7</v>
      </c>
      <c r="X26" s="40">
        <f t="shared" si="3"/>
        <v>4.5999999999999996</v>
      </c>
    </row>
    <row r="27" spans="1:24" s="39" customFormat="1" ht="20.25" hidden="1" customHeight="1" x14ac:dyDescent="0.2">
      <c r="A27" s="31"/>
      <c r="B27" s="32" t="str">
        <f t="shared" si="0"/>
        <v/>
      </c>
      <c r="C27" s="33" t="str">
        <f t="shared" si="5"/>
        <v/>
      </c>
      <c r="D27" s="34" t="str">
        <f t="shared" si="6"/>
        <v/>
      </c>
      <c r="E27" s="35" t="str">
        <f>IF(AND($L$5&gt;0,$O$46&gt;0),"-----",IF($C27&lt;&gt;"",IF($M27&lt;$O$3,$C27*E$47,ROUND($C27*E$47,2)),""))</f>
        <v/>
      </c>
      <c r="F27" s="35" t="str">
        <f>IF(AND($L$5&gt;0,$O$46&gt;0),"-----",IF($C27&lt;&gt;"",IF($M27&lt;$O$3,$C27*F$47,ROUND($C27*F$47,2)),""))</f>
        <v/>
      </c>
      <c r="G27" s="35" t="str">
        <f>IF(AND($L$5&gt;0,$O$46&gt;0),"-----",IF($C27&lt;&gt;"",IF($M27&lt;$O$3,$C27*G$47,ROUND($C27*G$47,2)),""))</f>
        <v/>
      </c>
      <c r="H27" s="31"/>
      <c r="I27" s="36"/>
      <c r="J27" s="37" t="str">
        <f>IF(L27&lt;&gt;"","X","")</f>
        <v/>
      </c>
      <c r="K27" s="38" t="s">
        <v>55</v>
      </c>
      <c r="L27" s="82"/>
      <c r="M27" s="83"/>
      <c r="N27" s="36"/>
      <c r="O27" s="84"/>
      <c r="P27" s="36"/>
      <c r="Q27" s="85"/>
      <c r="R27" s="36"/>
      <c r="S27" s="82"/>
      <c r="T27" s="30"/>
      <c r="W27" s="39" t="s">
        <v>7</v>
      </c>
      <c r="X27" s="40">
        <f t="shared" ref="X27:X43" si="7">IF(AND(Q27&lt;&gt;"o",Q27&lt;&gt;"o2",Q27&lt;&gt;"o3"),M27,0)</f>
        <v>0</v>
      </c>
    </row>
    <row r="28" spans="1:24" s="39" customFormat="1" ht="20.25" hidden="1" customHeight="1" x14ac:dyDescent="0.2">
      <c r="A28" s="31"/>
      <c r="B28" s="32" t="str">
        <f t="shared" si="0"/>
        <v/>
      </c>
      <c r="C28" s="33" t="str">
        <f t="shared" si="5"/>
        <v/>
      </c>
      <c r="D28" s="34" t="str">
        <f t="shared" si="6"/>
        <v/>
      </c>
      <c r="E28" s="35" t="str">
        <f>IF(AND($L$5&gt;0,$O$46&gt;0),"-----",IF($C28&lt;&gt;"",IF($M28&lt;$O$3,$C28*E$47,ROUND($C28*E$47,2)),""))</f>
        <v/>
      </c>
      <c r="F28" s="35" t="str">
        <f>IF(AND($L$5&gt;0,$O$46&gt;0),"-----",IF($C28&lt;&gt;"",IF($M28&lt;$O$3,$C28*F$47,ROUND($C28*F$47,2)),""))</f>
        <v/>
      </c>
      <c r="G28" s="35" t="str">
        <f>IF(AND($L$5&gt;0,$O$46&gt;0),"-----",IF($C28&lt;&gt;"",IF($M28&lt;$O$3,$C28*G$47,ROUND($C28*G$47,2)),""))</f>
        <v/>
      </c>
      <c r="H28" s="31"/>
      <c r="I28" s="36"/>
      <c r="J28" s="37" t="str">
        <f>IF(L28&lt;&gt;"","X","")</f>
        <v/>
      </c>
      <c r="K28" s="38" t="s">
        <v>55</v>
      </c>
      <c r="L28" s="82"/>
      <c r="M28" s="83"/>
      <c r="N28" s="36"/>
      <c r="O28" s="84"/>
      <c r="P28" s="36"/>
      <c r="Q28" s="85"/>
      <c r="R28" s="36"/>
      <c r="S28" s="82"/>
      <c r="T28" s="30"/>
      <c r="W28" s="39" t="s">
        <v>7</v>
      </c>
      <c r="X28" s="40">
        <f t="shared" si="7"/>
        <v>0</v>
      </c>
    </row>
    <row r="29" spans="1:24" s="39" customFormat="1" ht="20.25" hidden="1" customHeight="1" x14ac:dyDescent="0.2">
      <c r="A29" s="31"/>
      <c r="B29" s="32" t="str">
        <f t="shared" si="0"/>
        <v/>
      </c>
      <c r="C29" s="33" t="str">
        <f t="shared" si="5"/>
        <v/>
      </c>
      <c r="D29" s="34" t="str">
        <f t="shared" si="6"/>
        <v/>
      </c>
      <c r="E29" s="35" t="str">
        <f>IF(AND($L$5&gt;0,$O$46&gt;0),"-----",IF($C29&lt;&gt;"",IF($M29&lt;$O$3,$C29*E$47,ROUND($C29*E$47,2)),""))</f>
        <v/>
      </c>
      <c r="F29" s="35" t="str">
        <f>IF(AND($L$5&gt;0,$O$46&gt;0),"-----",IF($C29&lt;&gt;"",IF($M29&lt;$O$3,$C29*F$47,ROUND($C29*F$47,2)),""))</f>
        <v/>
      </c>
      <c r="G29" s="35" t="str">
        <f>IF(AND($L$5&gt;0,$O$46&gt;0),"-----",IF($C29&lt;&gt;"",IF($M29&lt;$O$3,$C29*G$47,ROUND($C29*G$47,2)),""))</f>
        <v/>
      </c>
      <c r="H29" s="31"/>
      <c r="I29" s="36"/>
      <c r="J29" s="37" t="str">
        <f>IF(L29&lt;&gt;"","X","")</f>
        <v/>
      </c>
      <c r="K29" s="38" t="s">
        <v>55</v>
      </c>
      <c r="L29" s="82"/>
      <c r="M29" s="83"/>
      <c r="N29" s="36"/>
      <c r="O29" s="84"/>
      <c r="P29" s="36"/>
      <c r="Q29" s="85"/>
      <c r="R29" s="36"/>
      <c r="S29" s="82"/>
      <c r="T29" s="30"/>
      <c r="W29" s="39" t="s">
        <v>7</v>
      </c>
      <c r="X29" s="40">
        <f t="shared" si="7"/>
        <v>0</v>
      </c>
    </row>
    <row r="30" spans="1:24" s="39" customFormat="1" ht="20.25" hidden="1" customHeight="1" x14ac:dyDescent="0.2">
      <c r="A30" s="31"/>
      <c r="B30" s="32" t="str">
        <f t="shared" si="0"/>
        <v/>
      </c>
      <c r="C30" s="33" t="str">
        <f t="shared" si="5"/>
        <v/>
      </c>
      <c r="D30" s="34" t="str">
        <f t="shared" si="6"/>
        <v/>
      </c>
      <c r="E30" s="35" t="str">
        <f>IF(AND($L$5&gt;0,$O$46&gt;0),"-----",IF($C30&lt;&gt;"",IF($M30&lt;$O$3,$C30*E$47,ROUND($C30*E$47,2)),""))</f>
        <v/>
      </c>
      <c r="F30" s="35" t="str">
        <f>IF(AND($L$5&gt;0,$O$46&gt;0),"-----",IF($C30&lt;&gt;"",IF($M30&lt;$O$3,$C30*F$47,ROUND($C30*F$47,2)),""))</f>
        <v/>
      </c>
      <c r="G30" s="35" t="str">
        <f>IF(AND($L$5&gt;0,$O$46&gt;0),"-----",IF($C30&lt;&gt;"",IF($M30&lt;$O$3,$C30*G$47,ROUND($C30*G$47,2)),""))</f>
        <v/>
      </c>
      <c r="H30" s="31"/>
      <c r="I30" s="36"/>
      <c r="J30" s="37" t="str">
        <f t="shared" si="4"/>
        <v/>
      </c>
      <c r="K30" s="38" t="s">
        <v>55</v>
      </c>
      <c r="L30" s="82"/>
      <c r="M30" s="83"/>
      <c r="N30" s="36"/>
      <c r="O30" s="84"/>
      <c r="P30" s="36"/>
      <c r="Q30" s="85"/>
      <c r="R30" s="36"/>
      <c r="S30" s="82"/>
      <c r="T30" s="30"/>
      <c r="W30" s="39" t="s">
        <v>7</v>
      </c>
      <c r="X30" s="40">
        <f t="shared" si="7"/>
        <v>0</v>
      </c>
    </row>
    <row r="31" spans="1:24" s="39" customFormat="1" ht="20.25" hidden="1" customHeight="1" x14ac:dyDescent="0.2">
      <c r="A31" s="31"/>
      <c r="B31" s="32" t="str">
        <f t="shared" si="0"/>
        <v/>
      </c>
      <c r="C31" s="33" t="str">
        <f t="shared" ref="C31:C43" si="8">IF(AND(L31&lt;&gt;"",M31&lt;&gt;""),M31,"")</f>
        <v/>
      </c>
      <c r="D31" s="34" t="str">
        <f t="shared" ref="D31:D43" si="9">IF(AND(O31&lt;&gt;"",M31&lt;&gt;""),$O31,"")</f>
        <v/>
      </c>
      <c r="E31" s="35" t="str">
        <f>IF(AND($L$5&gt;0,$O$46&gt;0),"-----",IF($C31&lt;&gt;"",IF($M31&lt;$O$3,$C31*E$47,ROUND($C31*E$47,2)),""))</f>
        <v/>
      </c>
      <c r="F31" s="35" t="str">
        <f>IF(AND($L$5&gt;0,$O$46&gt;0),"-----",IF($C31&lt;&gt;"",IF($M31&lt;$O$3,$C31*F$47,ROUND($C31*F$47,2)),""))</f>
        <v/>
      </c>
      <c r="G31" s="35" t="str">
        <f>IF(AND($L$5&gt;0,$O$46&gt;0),"-----",IF($C31&lt;&gt;"",IF($M31&lt;$O$3,$C31*G$47,ROUND($C31*G$47,2)),""))</f>
        <v/>
      </c>
      <c r="H31" s="31"/>
      <c r="I31" s="36"/>
      <c r="J31" s="37" t="str">
        <f t="shared" si="4"/>
        <v/>
      </c>
      <c r="K31" s="38" t="s">
        <v>55</v>
      </c>
      <c r="L31" s="82"/>
      <c r="M31" s="83"/>
      <c r="N31" s="36"/>
      <c r="O31" s="84"/>
      <c r="P31" s="36"/>
      <c r="Q31" s="85"/>
      <c r="R31" s="36"/>
      <c r="S31" s="82"/>
      <c r="T31" s="30"/>
      <c r="W31" s="39" t="s">
        <v>7</v>
      </c>
      <c r="X31" s="40">
        <f t="shared" si="7"/>
        <v>0</v>
      </c>
    </row>
    <row r="32" spans="1:24" s="39" customFormat="1" ht="20.25" hidden="1" customHeight="1" x14ac:dyDescent="0.2">
      <c r="A32" s="31"/>
      <c r="B32" s="32" t="str">
        <f t="shared" si="0"/>
        <v/>
      </c>
      <c r="C32" s="33" t="str">
        <f t="shared" si="8"/>
        <v/>
      </c>
      <c r="D32" s="34" t="str">
        <f t="shared" si="9"/>
        <v/>
      </c>
      <c r="E32" s="35" t="str">
        <f>IF(AND($L$5&gt;0,$O$46&gt;0),"-----",IF($C32&lt;&gt;"",IF($M32&lt;$O$3,$C32*E$47,ROUND($C32*E$47,2)),""))</f>
        <v/>
      </c>
      <c r="F32" s="35" t="str">
        <f>IF(AND($L$5&gt;0,$O$46&gt;0),"-----",IF($C32&lt;&gt;"",IF($M32&lt;$O$3,$C32*F$47,ROUND($C32*F$47,2)),""))</f>
        <v/>
      </c>
      <c r="G32" s="35" t="str">
        <f>IF(AND($L$5&gt;0,$O$46&gt;0),"-----",IF($C32&lt;&gt;"",IF($M32&lt;$O$3,$C32*G$47,ROUND($C32*G$47,2)),""))</f>
        <v/>
      </c>
      <c r="H32" s="31"/>
      <c r="I32" s="36"/>
      <c r="J32" s="37" t="str">
        <f t="shared" si="4"/>
        <v/>
      </c>
      <c r="K32" s="38" t="s">
        <v>55</v>
      </c>
      <c r="L32" s="82"/>
      <c r="M32" s="83"/>
      <c r="N32" s="36"/>
      <c r="O32" s="84"/>
      <c r="P32" s="36"/>
      <c r="Q32" s="85"/>
      <c r="R32" s="36"/>
      <c r="S32" s="82"/>
      <c r="T32" s="30"/>
      <c r="W32" s="39" t="s">
        <v>7</v>
      </c>
      <c r="X32" s="40">
        <f t="shared" si="7"/>
        <v>0</v>
      </c>
    </row>
    <row r="33" spans="1:39" s="39" customFormat="1" ht="20.25" hidden="1" customHeight="1" x14ac:dyDescent="0.2">
      <c r="A33" s="31"/>
      <c r="B33" s="32" t="str">
        <f t="shared" si="0"/>
        <v/>
      </c>
      <c r="C33" s="33" t="str">
        <f t="shared" si="8"/>
        <v/>
      </c>
      <c r="D33" s="34" t="str">
        <f t="shared" si="9"/>
        <v/>
      </c>
      <c r="E33" s="35" t="str">
        <f>IF(AND($L$5&gt;0,$O$46&gt;0),"-----",IF($C33&lt;&gt;"",IF($M33&lt;$O$3,$C33*E$47,ROUND($C33*E$47,2)),""))</f>
        <v/>
      </c>
      <c r="F33" s="35" t="str">
        <f>IF(AND($L$5&gt;0,$O$46&gt;0),"-----",IF($C33&lt;&gt;"",IF($M33&lt;$O$3,$C33*F$47,ROUND($C33*F$47,2)),""))</f>
        <v/>
      </c>
      <c r="G33" s="35" t="str">
        <f>IF(AND($L$5&gt;0,$O$46&gt;0),"-----",IF($C33&lt;&gt;"",IF($M33&lt;$O$3,$C33*G$47,ROUND($C33*G$47,2)),""))</f>
        <v/>
      </c>
      <c r="H33" s="31"/>
      <c r="I33" s="36"/>
      <c r="J33" s="37" t="str">
        <f t="shared" si="4"/>
        <v/>
      </c>
      <c r="K33" s="38" t="s">
        <v>55</v>
      </c>
      <c r="L33" s="82"/>
      <c r="M33" s="83"/>
      <c r="N33" s="36"/>
      <c r="O33" s="84"/>
      <c r="P33" s="36"/>
      <c r="Q33" s="85"/>
      <c r="R33" s="36"/>
      <c r="S33" s="82"/>
      <c r="T33" s="30"/>
      <c r="W33" s="39" t="s">
        <v>7</v>
      </c>
      <c r="X33" s="40">
        <f t="shared" si="7"/>
        <v>0</v>
      </c>
    </row>
    <row r="34" spans="1:39" s="39" customFormat="1" ht="20.25" hidden="1" customHeight="1" x14ac:dyDescent="0.2">
      <c r="A34" s="31"/>
      <c r="B34" s="32" t="str">
        <f t="shared" si="0"/>
        <v/>
      </c>
      <c r="C34" s="33" t="str">
        <f t="shared" si="8"/>
        <v/>
      </c>
      <c r="D34" s="34" t="str">
        <f t="shared" si="9"/>
        <v/>
      </c>
      <c r="E34" s="35" t="str">
        <f>IF(AND($L$5&gt;0,$O$46&gt;0),"-----",IF($C34&lt;&gt;"",IF($M34&lt;$O$3,$C34*E$47,ROUND($C34*E$47,2)),""))</f>
        <v/>
      </c>
      <c r="F34" s="35" t="str">
        <f>IF(AND($L$5&gt;0,$O$46&gt;0),"-----",IF($C34&lt;&gt;"",IF($M34&lt;$O$3,$C34*F$47,ROUND($C34*F$47,2)),""))</f>
        <v/>
      </c>
      <c r="G34" s="35" t="str">
        <f>IF(AND($L$5&gt;0,$O$46&gt;0),"-----",IF($C34&lt;&gt;"",IF($M34&lt;$O$3,$C34*G$47,ROUND($C34*G$47,2)),""))</f>
        <v/>
      </c>
      <c r="H34" s="31"/>
      <c r="I34" s="36"/>
      <c r="J34" s="37" t="str">
        <f t="shared" si="4"/>
        <v/>
      </c>
      <c r="K34" s="38" t="s">
        <v>55</v>
      </c>
      <c r="L34" s="82"/>
      <c r="M34" s="83"/>
      <c r="N34" s="36"/>
      <c r="O34" s="84"/>
      <c r="P34" s="36"/>
      <c r="Q34" s="85"/>
      <c r="R34" s="36"/>
      <c r="S34" s="82"/>
      <c r="T34" s="30"/>
      <c r="W34" s="39" t="s">
        <v>7</v>
      </c>
      <c r="X34" s="40">
        <f t="shared" si="7"/>
        <v>0</v>
      </c>
    </row>
    <row r="35" spans="1:39" s="39" customFormat="1" ht="20.25" hidden="1" customHeight="1" x14ac:dyDescent="0.2">
      <c r="A35" s="31"/>
      <c r="B35" s="32" t="str">
        <f t="shared" si="0"/>
        <v/>
      </c>
      <c r="C35" s="33" t="str">
        <f t="shared" si="8"/>
        <v/>
      </c>
      <c r="D35" s="34" t="str">
        <f t="shared" si="9"/>
        <v/>
      </c>
      <c r="E35" s="35" t="str">
        <f>IF(AND($L$5&gt;0,$O$46&gt;0),"-----",IF($C35&lt;&gt;"",IF($M35&lt;$O$3,$C35*E$47,ROUND($C35*E$47,2)),""))</f>
        <v/>
      </c>
      <c r="F35" s="35" t="str">
        <f>IF(AND($L$5&gt;0,$O$46&gt;0),"-----",IF($C35&lt;&gt;"",IF($M35&lt;$O$3,$C35*F$47,ROUND($C35*F$47,2)),""))</f>
        <v/>
      </c>
      <c r="G35" s="35" t="str">
        <f>IF(AND($L$5&gt;0,$O$46&gt;0),"-----",IF($C35&lt;&gt;"",IF($M35&lt;$O$3,$C35*G$47,ROUND($C35*G$47,2)),""))</f>
        <v/>
      </c>
      <c r="H35" s="31"/>
      <c r="I35" s="36"/>
      <c r="J35" s="37" t="str">
        <f t="shared" si="4"/>
        <v/>
      </c>
      <c r="K35" s="38" t="s">
        <v>55</v>
      </c>
      <c r="L35" s="82"/>
      <c r="M35" s="83"/>
      <c r="N35" s="36"/>
      <c r="O35" s="84"/>
      <c r="P35" s="36"/>
      <c r="Q35" s="85"/>
      <c r="R35" s="36"/>
      <c r="S35" s="82"/>
      <c r="T35" s="30"/>
      <c r="W35" s="39" t="s">
        <v>7</v>
      </c>
      <c r="X35" s="40">
        <f t="shared" si="7"/>
        <v>0</v>
      </c>
    </row>
    <row r="36" spans="1:39" s="39" customFormat="1" ht="20.25" hidden="1" customHeight="1" x14ac:dyDescent="0.2">
      <c r="A36" s="31"/>
      <c r="B36" s="32" t="str">
        <f t="shared" si="0"/>
        <v/>
      </c>
      <c r="C36" s="33" t="str">
        <f t="shared" si="8"/>
        <v/>
      </c>
      <c r="D36" s="34" t="str">
        <f t="shared" si="9"/>
        <v/>
      </c>
      <c r="E36" s="35" t="str">
        <f>IF(AND($L$5&gt;0,$O$46&gt;0),"-----",IF($C36&lt;&gt;"",IF($M36&lt;$O$3,$C36*E$47,ROUND($C36*E$47,2)),""))</f>
        <v/>
      </c>
      <c r="F36" s="35" t="str">
        <f>IF(AND($L$5&gt;0,$O$46&gt;0),"-----",IF($C36&lt;&gt;"",IF($M36&lt;$O$3,$C36*F$47,ROUND($C36*F$47,2)),""))</f>
        <v/>
      </c>
      <c r="G36" s="35" t="str">
        <f>IF(AND($L$5&gt;0,$O$46&gt;0),"-----",IF($C36&lt;&gt;"",IF($M36&lt;$O$3,$C36*G$47,ROUND($C36*G$47,2)),""))</f>
        <v/>
      </c>
      <c r="H36" s="31"/>
      <c r="I36" s="36"/>
      <c r="J36" s="37" t="str">
        <f t="shared" si="4"/>
        <v/>
      </c>
      <c r="K36" s="38" t="s">
        <v>55</v>
      </c>
      <c r="L36" s="82"/>
      <c r="M36" s="83"/>
      <c r="N36" s="36"/>
      <c r="O36" s="84"/>
      <c r="P36" s="36"/>
      <c r="Q36" s="85"/>
      <c r="R36" s="36"/>
      <c r="S36" s="82"/>
      <c r="T36" s="30"/>
      <c r="W36" s="39" t="s">
        <v>7</v>
      </c>
      <c r="X36" s="40">
        <f t="shared" si="7"/>
        <v>0</v>
      </c>
    </row>
    <row r="37" spans="1:39" s="39" customFormat="1" ht="20.25" hidden="1" customHeight="1" x14ac:dyDescent="0.2">
      <c r="A37" s="31"/>
      <c r="B37" s="32" t="str">
        <f t="shared" si="0"/>
        <v/>
      </c>
      <c r="C37" s="33" t="str">
        <f t="shared" si="8"/>
        <v/>
      </c>
      <c r="D37" s="34" t="str">
        <f t="shared" si="9"/>
        <v/>
      </c>
      <c r="E37" s="35" t="str">
        <f>IF(AND($L$5&gt;0,$O$46&gt;0),"-----",IF($C37&lt;&gt;"",IF($M37&lt;$O$3,$C37*E$47,ROUND($C37*E$47,2)),""))</f>
        <v/>
      </c>
      <c r="F37" s="35" t="str">
        <f>IF(AND($L$5&gt;0,$O$46&gt;0),"-----",IF($C37&lt;&gt;"",IF($M37&lt;$O$3,$C37*F$47,ROUND($C37*F$47,2)),""))</f>
        <v/>
      </c>
      <c r="G37" s="35" t="str">
        <f>IF(AND($L$5&gt;0,$O$46&gt;0),"-----",IF($C37&lt;&gt;"",IF($M37&lt;$O$3,$C37*G$47,ROUND($C37*G$47,2)),""))</f>
        <v/>
      </c>
      <c r="H37" s="31"/>
      <c r="I37" s="36"/>
      <c r="J37" s="37" t="str">
        <f t="shared" si="4"/>
        <v/>
      </c>
      <c r="K37" s="38" t="s">
        <v>55</v>
      </c>
      <c r="L37" s="82"/>
      <c r="M37" s="83"/>
      <c r="N37" s="36"/>
      <c r="O37" s="84"/>
      <c r="P37" s="36"/>
      <c r="Q37" s="85"/>
      <c r="R37" s="36"/>
      <c r="S37" s="82"/>
      <c r="T37" s="30"/>
      <c r="W37" s="39" t="s">
        <v>7</v>
      </c>
      <c r="X37" s="40">
        <f t="shared" si="7"/>
        <v>0</v>
      </c>
    </row>
    <row r="38" spans="1:39" s="39" customFormat="1" ht="20.25" hidden="1" customHeight="1" x14ac:dyDescent="0.2">
      <c r="A38" s="31"/>
      <c r="B38" s="32" t="str">
        <f t="shared" si="0"/>
        <v/>
      </c>
      <c r="C38" s="33" t="str">
        <f t="shared" si="8"/>
        <v/>
      </c>
      <c r="D38" s="34" t="str">
        <f t="shared" si="9"/>
        <v/>
      </c>
      <c r="E38" s="35" t="str">
        <f>IF(AND($L$5&gt;0,$O$46&gt;0),"-----",IF($C38&lt;&gt;"",IF($M38&lt;$O$3,$C38*E$47,ROUND($C38*E$47,2)),""))</f>
        <v/>
      </c>
      <c r="F38" s="35" t="str">
        <f>IF(AND($L$5&gt;0,$O$46&gt;0),"-----",IF($C38&lt;&gt;"",IF($M38&lt;$O$3,$C38*F$47,ROUND($C38*F$47,2)),""))</f>
        <v/>
      </c>
      <c r="G38" s="35" t="str">
        <f>IF(AND($L$5&gt;0,$O$46&gt;0),"-----",IF($C38&lt;&gt;"",IF($M38&lt;$O$3,$C38*G$47,ROUND($C38*G$47,2)),""))</f>
        <v/>
      </c>
      <c r="H38" s="31"/>
      <c r="I38" s="36"/>
      <c r="J38" s="37" t="str">
        <f t="shared" si="4"/>
        <v/>
      </c>
      <c r="K38" s="38" t="s">
        <v>55</v>
      </c>
      <c r="L38" s="82"/>
      <c r="M38" s="83"/>
      <c r="N38" s="36"/>
      <c r="O38" s="84"/>
      <c r="P38" s="36"/>
      <c r="Q38" s="85"/>
      <c r="R38" s="36"/>
      <c r="S38" s="82"/>
      <c r="T38" s="30"/>
      <c r="W38" s="39" t="s">
        <v>7</v>
      </c>
      <c r="X38" s="40">
        <f t="shared" si="7"/>
        <v>0</v>
      </c>
    </row>
    <row r="39" spans="1:39" s="39" customFormat="1" ht="20.25" hidden="1" customHeight="1" x14ac:dyDescent="0.2">
      <c r="A39" s="31"/>
      <c r="B39" s="32" t="str">
        <f t="shared" si="0"/>
        <v/>
      </c>
      <c r="C39" s="33" t="str">
        <f t="shared" si="8"/>
        <v/>
      </c>
      <c r="D39" s="34" t="str">
        <f t="shared" si="9"/>
        <v/>
      </c>
      <c r="E39" s="35" t="str">
        <f>IF(AND($L$5&gt;0,$O$46&gt;0),"-----",IF($C39&lt;&gt;"",IF($M39&lt;$O$3,$C39*E$47,ROUND($C39*E$47,2)),""))</f>
        <v/>
      </c>
      <c r="F39" s="35" t="str">
        <f>IF(AND($L$5&gt;0,$O$46&gt;0),"-----",IF($C39&lt;&gt;"",IF($M39&lt;$O$3,$C39*F$47,ROUND($C39*F$47,2)),""))</f>
        <v/>
      </c>
      <c r="G39" s="35" t="str">
        <f>IF(AND($L$5&gt;0,$O$46&gt;0),"-----",IF($C39&lt;&gt;"",IF($M39&lt;$O$3,$C39*G$47,ROUND($C39*G$47,2)),""))</f>
        <v/>
      </c>
      <c r="H39" s="31"/>
      <c r="I39" s="36"/>
      <c r="J39" s="37" t="str">
        <f t="shared" si="4"/>
        <v/>
      </c>
      <c r="K39" s="38" t="s">
        <v>55</v>
      </c>
      <c r="L39" s="82"/>
      <c r="M39" s="83"/>
      <c r="N39" s="36"/>
      <c r="O39" s="84"/>
      <c r="P39" s="36"/>
      <c r="Q39" s="85"/>
      <c r="R39" s="36"/>
      <c r="S39" s="82"/>
      <c r="T39" s="30"/>
      <c r="W39" s="39" t="s">
        <v>7</v>
      </c>
      <c r="X39" s="40">
        <f t="shared" si="7"/>
        <v>0</v>
      </c>
    </row>
    <row r="40" spans="1:39" s="39" customFormat="1" ht="20.25" hidden="1" customHeight="1" x14ac:dyDescent="0.2">
      <c r="A40" s="31"/>
      <c r="B40" s="32" t="str">
        <f t="shared" si="0"/>
        <v/>
      </c>
      <c r="C40" s="33" t="str">
        <f t="shared" si="8"/>
        <v/>
      </c>
      <c r="D40" s="34" t="str">
        <f t="shared" si="9"/>
        <v/>
      </c>
      <c r="E40" s="35" t="str">
        <f>IF(AND($L$5&gt;0,$O$46&gt;0),"-----",IF($C40&lt;&gt;"",IF($M40&lt;$O$3,$C40*E$47,ROUND($C40*E$47,2)),""))</f>
        <v/>
      </c>
      <c r="F40" s="35" t="str">
        <f>IF(AND($L$5&gt;0,$O$46&gt;0),"-----",IF($C40&lt;&gt;"",IF($M40&lt;$O$3,$C40*F$47,ROUND($C40*F$47,2)),""))</f>
        <v/>
      </c>
      <c r="G40" s="35" t="str">
        <f>IF(AND($L$5&gt;0,$O$46&gt;0),"-----",IF($C40&lt;&gt;"",IF($M40&lt;$O$3,$C40*G$47,ROUND($C40*G$47,2)),""))</f>
        <v/>
      </c>
      <c r="H40" s="31"/>
      <c r="I40" s="36"/>
      <c r="J40" s="37" t="str">
        <f t="shared" si="4"/>
        <v/>
      </c>
      <c r="K40" s="38" t="s">
        <v>55</v>
      </c>
      <c r="L40" s="82"/>
      <c r="M40" s="83"/>
      <c r="N40" s="36"/>
      <c r="O40" s="84"/>
      <c r="P40" s="36"/>
      <c r="Q40" s="85"/>
      <c r="R40" s="36"/>
      <c r="S40" s="82"/>
      <c r="T40" s="30"/>
      <c r="W40" s="39" t="s">
        <v>7</v>
      </c>
      <c r="X40" s="40">
        <f t="shared" si="7"/>
        <v>0</v>
      </c>
    </row>
    <row r="41" spans="1:39" s="39" customFormat="1" ht="20.25" hidden="1" customHeight="1" x14ac:dyDescent="0.2">
      <c r="A41" s="31"/>
      <c r="B41" s="32" t="str">
        <f t="shared" si="0"/>
        <v/>
      </c>
      <c r="C41" s="33" t="str">
        <f t="shared" si="8"/>
        <v/>
      </c>
      <c r="D41" s="34" t="str">
        <f t="shared" si="9"/>
        <v/>
      </c>
      <c r="E41" s="35" t="str">
        <f>IF(AND($L$5&gt;0,$O$46&gt;0),"-----",IF($C41&lt;&gt;"",IF($M41&lt;$O$3,$C41*E$47,ROUND($C41*E$47,2)),""))</f>
        <v/>
      </c>
      <c r="F41" s="35" t="str">
        <f>IF(AND($L$5&gt;0,$O$46&gt;0),"-----",IF($C41&lt;&gt;"",IF($M41&lt;$O$3,$C41*F$47,ROUND($C41*F$47,2)),""))</f>
        <v/>
      </c>
      <c r="G41" s="35" t="str">
        <f>IF(AND($L$5&gt;0,$O$46&gt;0),"-----",IF($C41&lt;&gt;"",IF($M41&lt;$O$3,$C41*G$47,ROUND($C41*G$47,2)),""))</f>
        <v/>
      </c>
      <c r="H41" s="31"/>
      <c r="I41" s="36"/>
      <c r="J41" s="37" t="str">
        <f t="shared" si="4"/>
        <v/>
      </c>
      <c r="K41" s="38" t="s">
        <v>55</v>
      </c>
      <c r="L41" s="82"/>
      <c r="M41" s="83"/>
      <c r="N41" s="36"/>
      <c r="O41" s="84"/>
      <c r="P41" s="36"/>
      <c r="Q41" s="85"/>
      <c r="R41" s="36"/>
      <c r="S41" s="82"/>
      <c r="T41" s="30"/>
      <c r="W41" s="39" t="s">
        <v>7</v>
      </c>
      <c r="X41" s="40">
        <f t="shared" si="7"/>
        <v>0</v>
      </c>
    </row>
    <row r="42" spans="1:39" s="39" customFormat="1" ht="20.25" hidden="1" customHeight="1" x14ac:dyDescent="0.2">
      <c r="A42" s="31"/>
      <c r="B42" s="32" t="str">
        <f t="shared" si="0"/>
        <v/>
      </c>
      <c r="C42" s="33" t="str">
        <f t="shared" si="8"/>
        <v/>
      </c>
      <c r="D42" s="34" t="str">
        <f t="shared" si="9"/>
        <v/>
      </c>
      <c r="E42" s="35" t="str">
        <f>IF(AND($L$5&gt;0,$O$46&gt;0),"-----",IF($C42&lt;&gt;"",IF($M42&lt;$O$3,$C42*E$47,ROUND($C42*E$47,2)),""))</f>
        <v/>
      </c>
      <c r="F42" s="35" t="str">
        <f>IF(AND($L$5&gt;0,$O$46&gt;0),"-----",IF($C42&lt;&gt;"",IF($M42&lt;$O$3,$C42*F$47,ROUND($C42*F$47,2)),""))</f>
        <v/>
      </c>
      <c r="G42" s="35" t="str">
        <f>IF(AND($L$5&gt;0,$O$46&gt;0),"-----",IF($C42&lt;&gt;"",IF($M42&lt;$O$3,$C42*G$47,ROUND($C42*G$47,2)),""))</f>
        <v/>
      </c>
      <c r="H42" s="31"/>
      <c r="I42" s="36"/>
      <c r="J42" s="37" t="str">
        <f t="shared" si="4"/>
        <v/>
      </c>
      <c r="K42" s="38" t="s">
        <v>55</v>
      </c>
      <c r="L42" s="82"/>
      <c r="M42" s="83"/>
      <c r="N42" s="36"/>
      <c r="O42" s="84"/>
      <c r="P42" s="36"/>
      <c r="Q42" s="85"/>
      <c r="R42" s="36"/>
      <c r="S42" s="82"/>
      <c r="T42" s="30"/>
      <c r="W42" s="39" t="s">
        <v>7</v>
      </c>
      <c r="X42" s="40">
        <f t="shared" si="7"/>
        <v>0</v>
      </c>
    </row>
    <row r="43" spans="1:39" s="39" customFormat="1" ht="20.25" hidden="1" customHeight="1" x14ac:dyDescent="0.2">
      <c r="A43" s="31"/>
      <c r="B43" s="32" t="str">
        <f t="shared" si="0"/>
        <v/>
      </c>
      <c r="C43" s="33" t="str">
        <f t="shared" si="8"/>
        <v/>
      </c>
      <c r="D43" s="34" t="str">
        <f t="shared" si="9"/>
        <v/>
      </c>
      <c r="E43" s="35" t="str">
        <f>IF(AND($L$5&gt;0,$O$46&gt;0),"-----",IF($C43&lt;&gt;"",IF($M43&lt;$O$3,$C43*E$47,ROUND($C43*E$47,2)),""))</f>
        <v/>
      </c>
      <c r="F43" s="35" t="str">
        <f>IF(AND($L$5&gt;0,$O$46&gt;0),"-----",IF($C43&lt;&gt;"",IF($M43&lt;$O$3,$C43*F$47,ROUND($C43*F$47,2)),""))</f>
        <v/>
      </c>
      <c r="G43" s="35" t="str">
        <f>IF(AND($L$5&gt;0,$O$46&gt;0),"-----",IF($C43&lt;&gt;"",IF($M43&lt;$O$3,$C43*G$47,ROUND($C43*G$47,2)),""))</f>
        <v/>
      </c>
      <c r="H43" s="31"/>
      <c r="I43" s="36"/>
      <c r="J43" s="37" t="str">
        <f t="shared" si="4"/>
        <v/>
      </c>
      <c r="K43" s="38" t="s">
        <v>55</v>
      </c>
      <c r="L43" s="82"/>
      <c r="M43" s="83"/>
      <c r="N43" s="36"/>
      <c r="O43" s="84"/>
      <c r="P43" s="36"/>
      <c r="Q43" s="85"/>
      <c r="R43" s="36"/>
      <c r="S43" s="82"/>
      <c r="T43" s="30"/>
      <c r="W43" s="39" t="s">
        <v>7</v>
      </c>
      <c r="X43" s="40">
        <f t="shared" si="7"/>
        <v>0</v>
      </c>
    </row>
    <row r="44" spans="1:39" s="39" customFormat="1" ht="26.25" hidden="1" customHeight="1" x14ac:dyDescent="0.2">
      <c r="A44" s="31"/>
      <c r="B44" s="101"/>
      <c r="C44" s="101"/>
      <c r="D44" s="101"/>
      <c r="E44" s="101"/>
      <c r="F44" s="101"/>
      <c r="G44" s="102"/>
      <c r="H44" s="31"/>
      <c r="I44" s="36"/>
      <c r="J44" s="37" t="str">
        <f>IF(B44&lt;&gt;"","X","")</f>
        <v/>
      </c>
      <c r="K44" s="41" t="s">
        <v>56</v>
      </c>
      <c r="L44" s="37"/>
      <c r="M44" s="37"/>
      <c r="N44" s="37"/>
      <c r="O44" s="37"/>
      <c r="P44" s="37"/>
      <c r="Q44" s="37"/>
      <c r="R44" s="37"/>
      <c r="S44" s="37"/>
      <c r="T44" s="30"/>
      <c r="U44" s="37" t="str">
        <f t="shared" ref="U44:AM44" si="10">IF(W44&lt;&gt;"","X","")</f>
        <v/>
      </c>
      <c r="V44" s="37" t="str">
        <f t="shared" si="10"/>
        <v/>
      </c>
      <c r="W44" s="37" t="str">
        <f t="shared" si="10"/>
        <v/>
      </c>
      <c r="X44" s="37" t="str">
        <f t="shared" si="10"/>
        <v/>
      </c>
      <c r="Y44" s="37" t="str">
        <f t="shared" si="10"/>
        <v/>
      </c>
      <c r="Z44" s="37" t="str">
        <f t="shared" si="10"/>
        <v/>
      </c>
      <c r="AA44" s="37" t="str">
        <f t="shared" si="10"/>
        <v/>
      </c>
      <c r="AB44" s="37" t="str">
        <f t="shared" si="10"/>
        <v/>
      </c>
      <c r="AC44" s="37" t="str">
        <f t="shared" si="10"/>
        <v/>
      </c>
      <c r="AD44" s="37" t="str">
        <f t="shared" si="10"/>
        <v/>
      </c>
      <c r="AE44" s="37" t="str">
        <f t="shared" si="10"/>
        <v/>
      </c>
      <c r="AF44" s="37" t="str">
        <f t="shared" si="10"/>
        <v/>
      </c>
      <c r="AG44" s="37" t="str">
        <f t="shared" si="10"/>
        <v/>
      </c>
      <c r="AH44" s="37" t="str">
        <f t="shared" si="10"/>
        <v/>
      </c>
      <c r="AI44" s="37" t="str">
        <f t="shared" si="10"/>
        <v/>
      </c>
      <c r="AJ44" s="37" t="str">
        <f t="shared" si="10"/>
        <v/>
      </c>
      <c r="AK44" s="37" t="str">
        <f t="shared" si="10"/>
        <v/>
      </c>
      <c r="AL44" s="37" t="str">
        <f t="shared" si="10"/>
        <v/>
      </c>
      <c r="AM44" s="37" t="str">
        <f t="shared" si="10"/>
        <v/>
      </c>
    </row>
    <row r="45" spans="1:39" ht="3" customHeight="1" thickBot="1" x14ac:dyDescent="0.25">
      <c r="A45" s="17"/>
      <c r="B45" s="42"/>
      <c r="C45" s="43"/>
      <c r="D45" s="44"/>
      <c r="E45" s="45"/>
      <c r="F45" s="46"/>
      <c r="G45" s="47"/>
      <c r="H45" s="17"/>
      <c r="I45" s="14"/>
      <c r="J45" s="48" t="s">
        <v>29</v>
      </c>
      <c r="K45" s="49"/>
      <c r="L45" s="30" t="s">
        <v>54</v>
      </c>
      <c r="M45" s="30"/>
      <c r="N45" s="30"/>
      <c r="O45" s="30"/>
      <c r="P45" s="30"/>
      <c r="Q45" s="30"/>
      <c r="R45" s="30"/>
      <c r="S45" s="30"/>
      <c r="T45" s="30"/>
    </row>
    <row r="46" spans="1:39" ht="24.75" customHeight="1" thickBot="1" x14ac:dyDescent="0.25">
      <c r="B46" s="50">
        <f ca="1">NOW()</f>
        <v>43478.899296527779</v>
      </c>
      <c r="C46" s="51">
        <f>IF(O46&gt;0,"",X46)</f>
        <v>17.729999999999997</v>
      </c>
      <c r="D46" s="52"/>
      <c r="E46" s="53">
        <f>IF($O$46&gt;0,"-----",IF($L$5&lt;&gt;"",$L$5*E10,E10*$C$46))</f>
        <v>17.729999999999997</v>
      </c>
      <c r="F46" s="53">
        <f>IF($O$46&gt;0,"-----",IF($L$5&lt;&gt;"",$L$5*F10,F10*$C$46))</f>
        <v>35.459999999999994</v>
      </c>
      <c r="G46" s="53">
        <f>IF($O$46&gt;0,"-----",IF($L$5&lt;&gt;"",$L$5*G10,G10*$C$46))</f>
        <v>53.189999999999991</v>
      </c>
      <c r="H46" s="17"/>
      <c r="I46" s="14"/>
      <c r="J46" s="48" t="s">
        <v>29</v>
      </c>
      <c r="K46" s="54"/>
      <c r="L46" s="54"/>
      <c r="M46" s="54"/>
      <c r="N46" s="54"/>
      <c r="O46" s="55">
        <f>COUNTIF(O17:O43,"=St.")</f>
        <v>0</v>
      </c>
      <c r="P46" s="54"/>
      <c r="Q46" s="54"/>
      <c r="R46" s="9"/>
      <c r="X46" s="56">
        <f>SUM(X11:X45)</f>
        <v>17.729999999999997</v>
      </c>
    </row>
    <row r="47" spans="1:39" ht="0.75" hidden="1" customHeight="1" x14ac:dyDescent="0.2">
      <c r="B47" s="57"/>
      <c r="C47" s="58"/>
      <c r="D47" s="58"/>
      <c r="E47" s="59">
        <f>IF($L$5&lt;&gt;"",E10*$L$5/$C$46,E10)</f>
        <v>1</v>
      </c>
      <c r="F47" s="59">
        <f>IF($L$5&lt;&gt;"",F10*$L$5/$C$46,F10)</f>
        <v>2</v>
      </c>
      <c r="G47" s="59">
        <f>IF($L$5&lt;&gt;"",G10*$L$5/$C$46,G10)</f>
        <v>3</v>
      </c>
      <c r="H47" s="17"/>
      <c r="I47" s="14"/>
      <c r="J47" s="48"/>
      <c r="K47" s="54"/>
      <c r="L47" s="54"/>
      <c r="M47" s="54"/>
      <c r="N47" s="54"/>
      <c r="O47" s="54"/>
      <c r="P47" s="54"/>
      <c r="Q47" s="54"/>
      <c r="R47" s="14"/>
    </row>
    <row r="48" spans="1:39" ht="2.25" hidden="1" customHeight="1" x14ac:dyDescent="0.2">
      <c r="B48" s="57"/>
      <c r="C48" s="58"/>
      <c r="D48" s="58"/>
      <c r="E48" s="60"/>
      <c r="F48" s="60"/>
      <c r="G48" s="60"/>
      <c r="H48" s="8"/>
      <c r="I48" s="12"/>
      <c r="J48" s="48"/>
      <c r="K48" s="54"/>
      <c r="L48" s="54"/>
      <c r="M48" s="54"/>
      <c r="N48" s="54"/>
      <c r="O48" s="54"/>
      <c r="P48" s="54"/>
      <c r="Q48" s="54"/>
      <c r="R48" s="14"/>
    </row>
    <row r="49" spans="1:18" ht="3.75" customHeight="1" x14ac:dyDescent="0.2">
      <c r="B49" s="61"/>
      <c r="G49" s="8"/>
      <c r="H49" s="8"/>
      <c r="I49" s="12"/>
      <c r="J49" s="62" t="s">
        <v>29</v>
      </c>
      <c r="K49" s="14"/>
      <c r="L49" s="14"/>
      <c r="M49" s="14"/>
      <c r="N49" s="14"/>
      <c r="O49" s="14"/>
      <c r="P49" s="14"/>
      <c r="Q49" s="14"/>
      <c r="R49" s="14"/>
    </row>
    <row r="50" spans="1:18" s="65" customFormat="1" ht="3.75" customHeight="1" x14ac:dyDescent="0.2">
      <c r="A50" s="63"/>
      <c r="B50" s="63"/>
      <c r="C50" s="64"/>
      <c r="D50" s="64"/>
      <c r="E50" s="8"/>
      <c r="F50" s="64"/>
      <c r="G50" s="63"/>
      <c r="H50" s="63"/>
      <c r="I50" s="63"/>
      <c r="J50" s="48" t="s">
        <v>29</v>
      </c>
    </row>
    <row r="51" spans="1:18" ht="3" customHeight="1" x14ac:dyDescent="0.2">
      <c r="A51" s="86"/>
      <c r="B51" s="86"/>
      <c r="C51" s="86"/>
      <c r="D51" s="86"/>
      <c r="E51" s="86"/>
      <c r="F51" s="86"/>
      <c r="G51" s="86"/>
      <c r="H51" s="86"/>
      <c r="I51" s="9"/>
      <c r="J51" s="48" t="s">
        <v>29</v>
      </c>
      <c r="K51" s="9"/>
      <c r="L51" s="9"/>
      <c r="M51" s="9"/>
      <c r="N51" s="9"/>
      <c r="O51" s="9"/>
      <c r="P51" s="9"/>
      <c r="Q51" s="9"/>
      <c r="R51" s="9"/>
    </row>
    <row r="52" spans="1:18" ht="11.25" customHeight="1" x14ac:dyDescent="0.2">
      <c r="A52" s="12"/>
      <c r="G52" s="8"/>
      <c r="H52" s="8"/>
      <c r="J52" s="66" t="s">
        <v>29</v>
      </c>
    </row>
    <row r="53" spans="1:18" s="70" customFormat="1" ht="18" x14ac:dyDescent="0.25">
      <c r="A53" s="67"/>
      <c r="B53" s="78" t="s">
        <v>35</v>
      </c>
      <c r="C53" s="68"/>
      <c r="D53" s="68"/>
      <c r="E53" s="68"/>
      <c r="F53" s="68"/>
      <c r="G53" s="68"/>
      <c r="H53" s="69"/>
      <c r="I53" s="69"/>
      <c r="J53" s="66" t="str">
        <f>IF(J54="X","X","")</f>
        <v>X</v>
      </c>
      <c r="K53" s="69"/>
      <c r="L53" s="69"/>
      <c r="M53" s="69"/>
      <c r="N53" s="69"/>
      <c r="O53" s="69"/>
      <c r="P53" s="69"/>
      <c r="Q53" s="69"/>
      <c r="R53" s="69"/>
    </row>
    <row r="54" spans="1:18" s="70" customFormat="1" ht="47.25" customHeight="1" x14ac:dyDescent="0.25">
      <c r="A54" s="69"/>
      <c r="B54" s="92" t="s">
        <v>81</v>
      </c>
      <c r="C54" s="93"/>
      <c r="D54" s="93"/>
      <c r="E54" s="93"/>
      <c r="F54" s="93"/>
      <c r="G54" s="94"/>
      <c r="H54" s="69"/>
      <c r="I54" s="69"/>
      <c r="J54" s="66" t="str">
        <f>IF(B54&lt;&gt;"","X","")</f>
        <v>X</v>
      </c>
      <c r="K54" s="69"/>
      <c r="L54" s="69"/>
      <c r="M54" s="69"/>
      <c r="N54" s="69"/>
      <c r="O54" s="69"/>
      <c r="P54" s="69"/>
      <c r="Q54" s="69"/>
      <c r="R54" s="69"/>
    </row>
    <row r="55" spans="1:18" ht="12.75" x14ac:dyDescent="0.2">
      <c r="B55" s="12"/>
      <c r="C55" s="12"/>
      <c r="D55" s="12"/>
      <c r="E55" s="12"/>
      <c r="F55" s="12"/>
      <c r="G55" s="12"/>
      <c r="H55" s="12"/>
      <c r="J55" s="66" t="str">
        <f>IF(J53="X","X","")</f>
        <v>X</v>
      </c>
    </row>
    <row r="56" spans="1:18" s="70" customFormat="1" ht="18" x14ac:dyDescent="0.25">
      <c r="A56" s="67"/>
      <c r="B56" s="78" t="s">
        <v>65</v>
      </c>
      <c r="C56" s="68"/>
      <c r="D56" s="68"/>
      <c r="E56" s="68"/>
      <c r="F56" s="68"/>
      <c r="G56" s="68"/>
      <c r="H56" s="69"/>
      <c r="I56" s="69"/>
      <c r="J56" s="66" t="str">
        <f>IF(J57="X","X","")</f>
        <v>X</v>
      </c>
      <c r="K56" s="69"/>
      <c r="L56" s="69"/>
      <c r="M56" s="69"/>
      <c r="N56" s="69"/>
      <c r="O56" s="69"/>
      <c r="P56" s="69"/>
      <c r="Q56" s="69"/>
      <c r="R56" s="69"/>
    </row>
    <row r="57" spans="1:18" s="70" customFormat="1" ht="81.75" customHeight="1" x14ac:dyDescent="0.25">
      <c r="A57" s="69"/>
      <c r="B57" s="92" t="s">
        <v>82</v>
      </c>
      <c r="C57" s="93"/>
      <c r="D57" s="93"/>
      <c r="E57" s="93"/>
      <c r="F57" s="93"/>
      <c r="G57" s="94"/>
      <c r="H57" s="69"/>
      <c r="I57" s="69"/>
      <c r="J57" s="66" t="str">
        <f>IF(B57&lt;&gt;"","X","")</f>
        <v>X</v>
      </c>
      <c r="K57" s="69"/>
      <c r="L57" s="69"/>
      <c r="M57" s="69"/>
      <c r="N57" s="69"/>
      <c r="O57" s="69"/>
      <c r="P57" s="69"/>
      <c r="Q57" s="69"/>
      <c r="R57" s="69"/>
    </row>
    <row r="58" spans="1:18" ht="12.75" x14ac:dyDescent="0.2">
      <c r="B58" s="12"/>
      <c r="C58" s="12"/>
      <c r="D58" s="12"/>
      <c r="E58" s="12"/>
      <c r="F58" s="12"/>
      <c r="G58" s="12"/>
      <c r="H58" s="12"/>
      <c r="J58" s="66" t="str">
        <f>IF(J56="X","X","")</f>
        <v>X</v>
      </c>
    </row>
    <row r="59" spans="1:18" s="70" customFormat="1" ht="18" hidden="1" x14ac:dyDescent="0.25">
      <c r="A59" s="67"/>
      <c r="B59" s="79" t="s">
        <v>11</v>
      </c>
      <c r="C59" s="71"/>
      <c r="D59" s="71"/>
      <c r="E59" s="71"/>
      <c r="F59" s="71"/>
      <c r="G59" s="71"/>
      <c r="H59" s="69"/>
      <c r="I59" s="69"/>
      <c r="J59" s="66" t="str">
        <f>IF(COUNTIF(J60:J61,"X") &gt; 0, "X","")</f>
        <v/>
      </c>
      <c r="K59" s="69"/>
      <c r="L59" s="69"/>
      <c r="M59" s="69"/>
      <c r="N59" s="69"/>
      <c r="O59" s="69"/>
      <c r="P59" s="69"/>
      <c r="Q59" s="69"/>
      <c r="R59" s="69"/>
    </row>
    <row r="60" spans="1:18" s="70" customFormat="1" ht="18.75" hidden="1" customHeight="1" x14ac:dyDescent="0.25">
      <c r="A60" s="67"/>
      <c r="B60" s="72" t="s">
        <v>12</v>
      </c>
      <c r="C60" s="91"/>
      <c r="D60" s="91"/>
      <c r="E60" s="91"/>
      <c r="F60" s="91"/>
      <c r="G60" s="91"/>
      <c r="H60" s="69"/>
      <c r="I60" s="69"/>
      <c r="J60" s="66" t="str">
        <f>IF(C60&lt;&gt;"","X","")</f>
        <v/>
      </c>
      <c r="K60" s="69"/>
      <c r="L60" s="69"/>
      <c r="M60" s="69"/>
      <c r="N60" s="69"/>
      <c r="O60" s="69"/>
      <c r="P60" s="69"/>
      <c r="Q60" s="69"/>
      <c r="R60" s="69"/>
    </row>
    <row r="61" spans="1:18" s="70" customFormat="1" ht="18.75" hidden="1" customHeight="1" x14ac:dyDescent="0.25">
      <c r="A61" s="67"/>
      <c r="B61" s="72" t="s">
        <v>15</v>
      </c>
      <c r="C61" s="91"/>
      <c r="D61" s="91"/>
      <c r="E61" s="91"/>
      <c r="F61" s="91"/>
      <c r="G61" s="91"/>
      <c r="H61" s="69"/>
      <c r="I61" s="69"/>
      <c r="J61" s="66" t="str">
        <f>IF(C61&lt;&gt;"","X","")</f>
        <v/>
      </c>
      <c r="K61" s="69"/>
      <c r="L61" s="69"/>
      <c r="M61" s="69"/>
      <c r="N61" s="69"/>
      <c r="O61" s="69"/>
      <c r="P61" s="69"/>
      <c r="Q61" s="69"/>
      <c r="R61" s="69"/>
    </row>
    <row r="62" spans="1:18" s="70" customFormat="1" ht="47.25" hidden="1" customHeight="1" x14ac:dyDescent="0.25">
      <c r="A62" s="67"/>
      <c r="B62" s="72" t="s">
        <v>17</v>
      </c>
      <c r="C62" s="91"/>
      <c r="D62" s="91"/>
      <c r="E62" s="91"/>
      <c r="F62" s="91"/>
      <c r="G62" s="91"/>
      <c r="H62" s="69"/>
      <c r="I62" s="69"/>
      <c r="J62" s="66" t="str">
        <f>IF(C62&lt;&gt;"","X","")</f>
        <v/>
      </c>
      <c r="K62" s="69"/>
      <c r="L62" s="69"/>
      <c r="M62" s="69"/>
      <c r="N62" s="69"/>
      <c r="O62" s="69"/>
      <c r="P62" s="69"/>
      <c r="Q62" s="69"/>
      <c r="R62" s="69"/>
    </row>
    <row r="63" spans="1:18" s="70" customFormat="1" ht="12" hidden="1" customHeight="1" x14ac:dyDescent="0.25">
      <c r="A63" s="67"/>
      <c r="B63" s="72"/>
      <c r="C63" s="72"/>
      <c r="D63" s="72"/>
      <c r="E63" s="72"/>
      <c r="F63" s="72"/>
      <c r="G63" s="72"/>
      <c r="H63" s="69"/>
      <c r="I63" s="69"/>
      <c r="J63" s="66" t="str">
        <f>IF(J59="X","X","")</f>
        <v/>
      </c>
      <c r="K63" s="69"/>
      <c r="L63" s="69"/>
      <c r="M63" s="69"/>
      <c r="N63" s="69"/>
      <c r="O63" s="69"/>
      <c r="P63" s="69"/>
      <c r="Q63" s="69"/>
      <c r="R63" s="69"/>
    </row>
    <row r="64" spans="1:18" s="70" customFormat="1" ht="18.75" hidden="1" customHeight="1" x14ac:dyDescent="0.25">
      <c r="A64" s="67"/>
      <c r="B64" s="79" t="s">
        <v>13</v>
      </c>
      <c r="C64" s="73"/>
      <c r="D64" s="73"/>
      <c r="E64" s="73"/>
      <c r="F64" s="73"/>
      <c r="G64" s="73"/>
      <c r="H64" s="69"/>
      <c r="I64" s="69"/>
      <c r="J64" s="66" t="str">
        <f>IF(COUNTIF(J65:J66,"X") &gt; 0, "X","")</f>
        <v/>
      </c>
      <c r="K64" s="69"/>
      <c r="L64" s="69"/>
      <c r="M64" s="69"/>
      <c r="N64" s="69"/>
      <c r="O64" s="69"/>
      <c r="P64" s="69"/>
      <c r="Q64" s="69"/>
      <c r="R64" s="69"/>
    </row>
    <row r="65" spans="1:18" s="70" customFormat="1" ht="18.75" hidden="1" customHeight="1" x14ac:dyDescent="0.25">
      <c r="A65" s="67"/>
      <c r="B65" s="72" t="s">
        <v>12</v>
      </c>
      <c r="C65" s="91"/>
      <c r="D65" s="91"/>
      <c r="E65" s="91"/>
      <c r="F65" s="91"/>
      <c r="G65" s="91"/>
      <c r="H65" s="69"/>
      <c r="I65" s="69"/>
      <c r="J65" s="66" t="str">
        <f>IF(C65&lt;&gt;"","X","")</f>
        <v/>
      </c>
      <c r="K65" s="69"/>
      <c r="L65" s="69"/>
      <c r="M65" s="69"/>
      <c r="N65" s="69"/>
      <c r="O65" s="69"/>
      <c r="P65" s="69"/>
      <c r="Q65" s="69"/>
      <c r="R65" s="69"/>
    </row>
    <row r="66" spans="1:18" s="70" customFormat="1" ht="18.75" hidden="1" customHeight="1" x14ac:dyDescent="0.25">
      <c r="A66" s="67"/>
      <c r="B66" s="72" t="s">
        <v>15</v>
      </c>
      <c r="C66" s="91"/>
      <c r="D66" s="91"/>
      <c r="E66" s="91"/>
      <c r="F66" s="91"/>
      <c r="G66" s="91"/>
      <c r="H66" s="69"/>
      <c r="I66" s="69"/>
      <c r="J66" s="66" t="str">
        <f>IF(C66&lt;&gt;"","X","")</f>
        <v/>
      </c>
      <c r="K66" s="69"/>
      <c r="L66" s="69"/>
      <c r="M66" s="69"/>
      <c r="N66" s="69"/>
      <c r="O66" s="69"/>
      <c r="P66" s="69"/>
      <c r="Q66" s="69"/>
      <c r="R66" s="69"/>
    </row>
    <row r="67" spans="1:18" s="70" customFormat="1" ht="18.75" hidden="1" customHeight="1" x14ac:dyDescent="0.25">
      <c r="A67" s="67"/>
      <c r="B67" s="72" t="s">
        <v>17</v>
      </c>
      <c r="C67" s="91"/>
      <c r="D67" s="91"/>
      <c r="E67" s="91"/>
      <c r="F67" s="91"/>
      <c r="G67" s="91"/>
      <c r="H67" s="69"/>
      <c r="I67" s="69"/>
      <c r="J67" s="66" t="str">
        <f>IF(C67&lt;&gt;"","X","")</f>
        <v/>
      </c>
      <c r="K67" s="69"/>
      <c r="L67" s="69"/>
      <c r="M67" s="69"/>
      <c r="N67" s="69"/>
      <c r="O67" s="69"/>
      <c r="P67" s="69"/>
      <c r="Q67" s="69"/>
      <c r="R67" s="69"/>
    </row>
    <row r="68" spans="1:18" s="70" customFormat="1" ht="12" hidden="1" customHeight="1" x14ac:dyDescent="0.25">
      <c r="A68" s="67"/>
      <c r="B68" s="72"/>
      <c r="C68" s="73"/>
      <c r="D68" s="73"/>
      <c r="E68" s="73"/>
      <c r="F68" s="73"/>
      <c r="G68" s="73"/>
      <c r="H68" s="69"/>
      <c r="I68" s="69"/>
      <c r="J68" s="66" t="str">
        <f>IF(J64="X","X","")</f>
        <v/>
      </c>
      <c r="K68" s="69"/>
      <c r="L68" s="69"/>
      <c r="M68" s="69"/>
      <c r="N68" s="69"/>
      <c r="O68" s="69"/>
      <c r="P68" s="69"/>
      <c r="Q68" s="69"/>
      <c r="R68" s="69"/>
    </row>
    <row r="69" spans="1:18" s="70" customFormat="1" ht="18.75" hidden="1" customHeight="1" x14ac:dyDescent="0.25">
      <c r="A69" s="67"/>
      <c r="B69" s="79" t="s">
        <v>41</v>
      </c>
      <c r="C69" s="73"/>
      <c r="D69" s="73"/>
      <c r="E69" s="73"/>
      <c r="F69" s="73"/>
      <c r="G69" s="73"/>
      <c r="H69" s="69"/>
      <c r="I69" s="69"/>
      <c r="J69" s="66" t="str">
        <f>IF(COUNTIF(J70:J71,"X") &gt; 0, "X","")</f>
        <v/>
      </c>
      <c r="K69" s="69"/>
      <c r="L69" s="69"/>
      <c r="M69" s="69"/>
      <c r="N69" s="69"/>
      <c r="O69" s="69"/>
      <c r="P69" s="69"/>
      <c r="Q69" s="69"/>
      <c r="R69" s="69"/>
    </row>
    <row r="70" spans="1:18" s="70" customFormat="1" ht="18.75" hidden="1" customHeight="1" x14ac:dyDescent="0.25">
      <c r="A70" s="67"/>
      <c r="B70" s="72" t="s">
        <v>42</v>
      </c>
      <c r="C70" s="91"/>
      <c r="D70" s="91"/>
      <c r="E70" s="91"/>
      <c r="F70" s="91"/>
      <c r="G70" s="91"/>
      <c r="H70" s="69"/>
      <c r="I70" s="69"/>
      <c r="J70" s="66" t="str">
        <f>IF(C70&lt;&gt;"","X","")</f>
        <v/>
      </c>
      <c r="K70" s="69"/>
      <c r="L70" s="69"/>
      <c r="M70" s="69"/>
      <c r="N70" s="69"/>
      <c r="O70" s="69"/>
      <c r="P70" s="69"/>
      <c r="Q70" s="69"/>
      <c r="R70" s="69"/>
    </row>
    <row r="71" spans="1:18" s="70" customFormat="1" ht="18.75" hidden="1" customHeight="1" x14ac:dyDescent="0.25">
      <c r="A71" s="67"/>
      <c r="B71" s="72" t="s">
        <v>17</v>
      </c>
      <c r="C71" s="91"/>
      <c r="D71" s="91"/>
      <c r="E71" s="91"/>
      <c r="F71" s="91"/>
      <c r="G71" s="91"/>
      <c r="H71" s="69"/>
      <c r="I71" s="69"/>
      <c r="J71" s="66" t="str">
        <f>IF(C71&lt;&gt;"","X","")</f>
        <v/>
      </c>
      <c r="K71" s="69"/>
      <c r="L71" s="69"/>
      <c r="M71" s="69"/>
      <c r="N71" s="69"/>
      <c r="O71" s="69"/>
      <c r="P71" s="69"/>
      <c r="Q71" s="69"/>
      <c r="R71" s="69"/>
    </row>
    <row r="72" spans="1:18" s="70" customFormat="1" ht="12" hidden="1" customHeight="1" x14ac:dyDescent="0.25">
      <c r="A72" s="67"/>
      <c r="B72" s="72"/>
      <c r="C72" s="73"/>
      <c r="D72" s="73"/>
      <c r="E72" s="73"/>
      <c r="F72" s="73"/>
      <c r="G72" s="73"/>
      <c r="H72" s="69"/>
      <c r="I72" s="69"/>
      <c r="J72" s="66" t="str">
        <f>IF(J69="X","X","")</f>
        <v/>
      </c>
      <c r="K72" s="69"/>
      <c r="L72" s="69"/>
      <c r="M72" s="69"/>
      <c r="N72" s="69"/>
      <c r="O72" s="69"/>
      <c r="P72" s="69"/>
      <c r="Q72" s="69"/>
      <c r="R72" s="69"/>
    </row>
    <row r="73" spans="1:18" s="70" customFormat="1" ht="18.75" hidden="1" customHeight="1" x14ac:dyDescent="0.25">
      <c r="A73" s="67"/>
      <c r="B73" s="79" t="s">
        <v>14</v>
      </c>
      <c r="C73" s="73"/>
      <c r="D73" s="73"/>
      <c r="E73" s="73"/>
      <c r="F73" s="73"/>
      <c r="G73" s="73"/>
      <c r="H73" s="69"/>
      <c r="I73" s="69"/>
      <c r="J73" s="66" t="str">
        <f>IF(COUNTIF(J74:J76,"X") &gt; 0, "X","")</f>
        <v/>
      </c>
      <c r="K73" s="69"/>
      <c r="L73" s="69"/>
      <c r="M73" s="69"/>
      <c r="N73" s="69"/>
      <c r="O73" s="69"/>
      <c r="P73" s="69"/>
      <c r="Q73" s="69"/>
      <c r="R73" s="69"/>
    </row>
    <row r="74" spans="1:18" s="70" customFormat="1" ht="18.75" hidden="1" customHeight="1" x14ac:dyDescent="0.25">
      <c r="A74" s="67"/>
      <c r="B74" s="74" t="s">
        <v>16</v>
      </c>
      <c r="C74" s="91"/>
      <c r="D74" s="91"/>
      <c r="E74" s="91"/>
      <c r="F74" s="91"/>
      <c r="G74" s="91"/>
      <c r="H74" s="69"/>
      <c r="I74" s="69"/>
      <c r="J74" s="66" t="str">
        <f>IF(C74&lt;&gt;"","X","")</f>
        <v/>
      </c>
      <c r="K74" s="69"/>
      <c r="L74" s="69"/>
      <c r="M74" s="69"/>
      <c r="N74" s="69"/>
      <c r="O74" s="69"/>
      <c r="P74" s="69"/>
      <c r="Q74" s="69"/>
      <c r="R74" s="69"/>
    </row>
    <row r="75" spans="1:18" s="70" customFormat="1" ht="18.75" hidden="1" customHeight="1" x14ac:dyDescent="0.25">
      <c r="A75" s="67"/>
      <c r="B75" s="72" t="s">
        <v>15</v>
      </c>
      <c r="C75" s="91"/>
      <c r="D75" s="91"/>
      <c r="E75" s="91"/>
      <c r="F75" s="91"/>
      <c r="G75" s="91"/>
      <c r="H75" s="69"/>
      <c r="I75" s="69"/>
      <c r="J75" s="66" t="str">
        <f>IF(C75&lt;&gt;"","X","")</f>
        <v/>
      </c>
      <c r="K75" s="69"/>
      <c r="L75" s="69"/>
      <c r="M75" s="69"/>
      <c r="N75" s="69"/>
      <c r="O75" s="69"/>
      <c r="P75" s="69"/>
      <c r="Q75" s="69"/>
      <c r="R75" s="69"/>
    </row>
    <row r="76" spans="1:18" s="70" customFormat="1" ht="18.75" hidden="1" customHeight="1" x14ac:dyDescent="0.25">
      <c r="A76" s="67"/>
      <c r="B76" s="72" t="s">
        <v>17</v>
      </c>
      <c r="C76" s="91"/>
      <c r="D76" s="91"/>
      <c r="E76" s="91"/>
      <c r="F76" s="91"/>
      <c r="G76" s="91"/>
      <c r="H76" s="69"/>
      <c r="I76" s="69"/>
      <c r="J76" s="66" t="str">
        <f>IF(C76&lt;&gt;"","X","")</f>
        <v/>
      </c>
      <c r="K76" s="69"/>
      <c r="L76" s="69"/>
      <c r="M76" s="69"/>
      <c r="N76" s="69"/>
      <c r="O76" s="69"/>
      <c r="P76" s="69"/>
      <c r="Q76" s="69"/>
      <c r="R76" s="69"/>
    </row>
    <row r="77" spans="1:18" s="70" customFormat="1" ht="12" hidden="1" customHeight="1" x14ac:dyDescent="0.25">
      <c r="A77" s="67"/>
      <c r="B77" s="72"/>
      <c r="C77" s="73"/>
      <c r="D77" s="73"/>
      <c r="E77" s="73"/>
      <c r="F77" s="73"/>
      <c r="G77" s="73"/>
      <c r="H77" s="69"/>
      <c r="I77" s="69"/>
      <c r="J77" s="66" t="str">
        <f>IF(J73="X","X","")</f>
        <v/>
      </c>
      <c r="K77" s="69"/>
      <c r="L77" s="69"/>
      <c r="M77" s="69"/>
      <c r="N77" s="69"/>
      <c r="O77" s="69"/>
      <c r="P77" s="69"/>
      <c r="Q77" s="69"/>
      <c r="R77" s="69"/>
    </row>
    <row r="78" spans="1:18" s="70" customFormat="1" ht="18.75" hidden="1" customHeight="1" x14ac:dyDescent="0.25">
      <c r="A78" s="67"/>
      <c r="B78" s="79" t="s">
        <v>30</v>
      </c>
      <c r="C78" s="73"/>
      <c r="D78" s="73"/>
      <c r="E78" s="73"/>
      <c r="F78" s="73"/>
      <c r="G78" s="73"/>
      <c r="H78" s="69"/>
      <c r="I78" s="69"/>
      <c r="J78" s="66" t="str">
        <f>IF(COUNTIF(J79:J81,"X") &gt; 0, "X","")</f>
        <v/>
      </c>
      <c r="K78" s="69"/>
      <c r="L78" s="69"/>
      <c r="M78" s="69"/>
      <c r="N78" s="69"/>
      <c r="O78" s="69"/>
      <c r="P78" s="69"/>
      <c r="Q78" s="69"/>
      <c r="R78" s="69"/>
    </row>
    <row r="79" spans="1:18" s="70" customFormat="1" ht="18.75" hidden="1" customHeight="1" x14ac:dyDescent="0.25">
      <c r="A79" s="67"/>
      <c r="B79" s="74" t="s">
        <v>16</v>
      </c>
      <c r="C79" s="91"/>
      <c r="D79" s="91"/>
      <c r="E79" s="91"/>
      <c r="F79" s="91"/>
      <c r="G79" s="91"/>
      <c r="H79" s="69"/>
      <c r="I79" s="69"/>
      <c r="J79" s="66" t="str">
        <f>IF(C79&lt;&gt;"","X","")</f>
        <v/>
      </c>
      <c r="K79" s="69"/>
      <c r="L79" s="69"/>
      <c r="M79" s="69"/>
      <c r="N79" s="69"/>
      <c r="O79" s="69"/>
      <c r="P79" s="69"/>
      <c r="Q79" s="69"/>
      <c r="R79" s="69"/>
    </row>
    <row r="80" spans="1:18" s="70" customFormat="1" ht="18.75" hidden="1" customHeight="1" x14ac:dyDescent="0.25">
      <c r="A80" s="67"/>
      <c r="B80" s="72" t="s">
        <v>15</v>
      </c>
      <c r="C80" s="91"/>
      <c r="D80" s="91"/>
      <c r="E80" s="91"/>
      <c r="F80" s="91"/>
      <c r="G80" s="91"/>
      <c r="H80" s="69"/>
      <c r="I80" s="69"/>
      <c r="J80" s="66" t="str">
        <f>IF(C80&lt;&gt;"","X","")</f>
        <v/>
      </c>
      <c r="K80" s="69"/>
      <c r="L80" s="69"/>
      <c r="M80" s="69"/>
      <c r="N80" s="69"/>
      <c r="O80" s="69"/>
      <c r="P80" s="69"/>
      <c r="Q80" s="69"/>
      <c r="R80" s="69"/>
    </row>
    <row r="81" spans="1:18" s="70" customFormat="1" ht="18.75" hidden="1" customHeight="1" x14ac:dyDescent="0.25">
      <c r="A81" s="67"/>
      <c r="B81" s="72" t="s">
        <v>17</v>
      </c>
      <c r="C81" s="91"/>
      <c r="D81" s="91"/>
      <c r="E81" s="91"/>
      <c r="F81" s="91"/>
      <c r="G81" s="91"/>
      <c r="H81" s="69"/>
      <c r="I81" s="69"/>
      <c r="J81" s="66" t="str">
        <f>IF(C81&lt;&gt;"","X","")</f>
        <v/>
      </c>
      <c r="K81" s="69"/>
      <c r="L81" s="69"/>
      <c r="M81" s="69"/>
      <c r="N81" s="69"/>
      <c r="O81" s="69"/>
      <c r="P81" s="69"/>
      <c r="Q81" s="69"/>
      <c r="R81" s="69"/>
    </row>
    <row r="82" spans="1:18" s="70" customFormat="1" ht="12" hidden="1" customHeight="1" x14ac:dyDescent="0.25">
      <c r="A82" s="67"/>
      <c r="B82" s="72"/>
      <c r="C82" s="73"/>
      <c r="D82" s="73"/>
      <c r="E82" s="73"/>
      <c r="F82" s="73"/>
      <c r="G82" s="73"/>
      <c r="H82" s="69"/>
      <c r="I82" s="69"/>
      <c r="J82" s="66" t="str">
        <f>IF(J78="X","X","")</f>
        <v/>
      </c>
      <c r="K82" s="69"/>
      <c r="L82" s="69"/>
      <c r="M82" s="69"/>
      <c r="N82" s="69"/>
      <c r="O82" s="69"/>
      <c r="P82" s="69"/>
      <c r="Q82" s="69"/>
      <c r="R82" s="69"/>
    </row>
    <row r="83" spans="1:18" s="70" customFormat="1" ht="18.75" customHeight="1" x14ac:dyDescent="0.25">
      <c r="A83" s="67"/>
      <c r="B83" s="79" t="s">
        <v>18</v>
      </c>
      <c r="C83" s="73"/>
      <c r="D83" s="73"/>
      <c r="E83" s="73"/>
      <c r="F83" s="73"/>
      <c r="G83" s="73"/>
      <c r="H83" s="69"/>
      <c r="I83" s="69"/>
      <c r="J83" s="66" t="str">
        <f>IF(COUNTIF(J84:J87,"X") &gt; 0, "X","")</f>
        <v>X</v>
      </c>
      <c r="K83" s="69"/>
      <c r="L83" s="69"/>
      <c r="M83" s="69"/>
      <c r="N83" s="69"/>
      <c r="O83" s="69"/>
      <c r="P83" s="69"/>
      <c r="Q83" s="69"/>
      <c r="R83" s="69"/>
    </row>
    <row r="84" spans="1:18" s="70" customFormat="1" ht="18.75" customHeight="1" x14ac:dyDescent="0.25">
      <c r="A84" s="67"/>
      <c r="B84" s="74" t="s">
        <v>19</v>
      </c>
      <c r="C84" s="91" t="s">
        <v>83</v>
      </c>
      <c r="D84" s="91"/>
      <c r="E84" s="91"/>
      <c r="F84" s="91"/>
      <c r="G84" s="91"/>
      <c r="H84" s="69"/>
      <c r="I84" s="69"/>
      <c r="J84" s="66" t="str">
        <f>IF(C84&lt;&gt;"","X","")</f>
        <v>X</v>
      </c>
      <c r="K84" s="69"/>
      <c r="L84" s="69"/>
      <c r="M84" s="69"/>
      <c r="N84" s="69"/>
      <c r="O84" s="69"/>
      <c r="P84" s="69"/>
      <c r="Q84" s="69"/>
      <c r="R84" s="69"/>
    </row>
    <row r="85" spans="1:18" s="70" customFormat="1" ht="18.75" customHeight="1" x14ac:dyDescent="0.25">
      <c r="A85" s="67"/>
      <c r="B85" s="72" t="s">
        <v>20</v>
      </c>
      <c r="C85" s="91" t="s">
        <v>84</v>
      </c>
      <c r="D85" s="91"/>
      <c r="E85" s="91"/>
      <c r="F85" s="91"/>
      <c r="G85" s="91"/>
      <c r="H85" s="69"/>
      <c r="I85" s="69"/>
      <c r="J85" s="66" t="str">
        <f>IF(C85&lt;&gt;"","X","")</f>
        <v>X</v>
      </c>
      <c r="K85" s="69"/>
      <c r="L85" s="69"/>
      <c r="M85" s="69"/>
      <c r="N85" s="69"/>
      <c r="O85" s="69"/>
      <c r="P85" s="69"/>
      <c r="Q85" s="69"/>
      <c r="R85" s="69"/>
    </row>
    <row r="86" spans="1:18" s="70" customFormat="1" ht="18.75" customHeight="1" x14ac:dyDescent="0.25">
      <c r="A86" s="67"/>
      <c r="B86" s="72" t="s">
        <v>8</v>
      </c>
      <c r="C86" s="91" t="s">
        <v>85</v>
      </c>
      <c r="D86" s="91"/>
      <c r="E86" s="91"/>
      <c r="F86" s="91"/>
      <c r="G86" s="91"/>
      <c r="H86" s="69"/>
      <c r="I86" s="69"/>
      <c r="J86" s="66" t="str">
        <f>IF(C86&lt;&gt;"","X","")</f>
        <v>X</v>
      </c>
      <c r="K86" s="69"/>
      <c r="L86" s="69"/>
      <c r="M86" s="69"/>
      <c r="N86" s="69"/>
      <c r="O86" s="69"/>
      <c r="P86" s="69"/>
      <c r="Q86" s="69"/>
      <c r="R86" s="69"/>
    </row>
    <row r="87" spans="1:18" s="70" customFormat="1" ht="41.25" customHeight="1" x14ac:dyDescent="0.25">
      <c r="A87" s="67"/>
      <c r="B87" s="72" t="s">
        <v>9</v>
      </c>
      <c r="C87" s="91" t="s">
        <v>86</v>
      </c>
      <c r="D87" s="91"/>
      <c r="E87" s="91"/>
      <c r="F87" s="91"/>
      <c r="G87" s="91"/>
      <c r="H87" s="69"/>
      <c r="I87" s="69"/>
      <c r="J87" s="66" t="str">
        <f>IF(C87&lt;&gt;"","X","")</f>
        <v>X</v>
      </c>
      <c r="K87" s="69"/>
      <c r="L87" s="69"/>
      <c r="M87" s="69"/>
      <c r="N87" s="69"/>
      <c r="O87" s="69"/>
      <c r="P87" s="69"/>
      <c r="Q87" s="69"/>
      <c r="R87" s="69"/>
    </row>
    <row r="88" spans="1:18" s="70" customFormat="1" ht="12" customHeight="1" x14ac:dyDescent="0.25">
      <c r="A88" s="67"/>
      <c r="B88" s="72"/>
      <c r="C88" s="73"/>
      <c r="D88" s="73"/>
      <c r="E88" s="73"/>
      <c r="F88" s="73"/>
      <c r="G88" s="73"/>
      <c r="H88" s="69"/>
      <c r="I88" s="69"/>
      <c r="J88" s="66" t="str">
        <f>IF(J83="X","X","")</f>
        <v>X</v>
      </c>
      <c r="K88" s="69"/>
      <c r="L88" s="69"/>
      <c r="M88" s="69"/>
      <c r="N88" s="69"/>
      <c r="O88" s="69"/>
      <c r="P88" s="69"/>
      <c r="Q88" s="69"/>
      <c r="R88" s="69"/>
    </row>
    <row r="89" spans="1:18" s="70" customFormat="1" ht="18.75" hidden="1" customHeight="1" x14ac:dyDescent="0.25">
      <c r="A89" s="67"/>
      <c r="B89" s="79" t="s">
        <v>50</v>
      </c>
      <c r="C89" s="73"/>
      <c r="D89" s="73"/>
      <c r="E89" s="73"/>
      <c r="F89" s="73"/>
      <c r="G89" s="73"/>
      <c r="H89" s="69"/>
      <c r="I89" s="69"/>
      <c r="J89" s="66" t="str">
        <f>IF(COUNTIF(J90:J92,"X") &gt; 0, "X","")</f>
        <v/>
      </c>
      <c r="K89" s="69"/>
      <c r="L89" s="69"/>
      <c r="M89" s="69"/>
      <c r="N89" s="69"/>
      <c r="O89" s="69"/>
      <c r="P89" s="69"/>
      <c r="Q89" s="69"/>
      <c r="R89" s="69"/>
    </row>
    <row r="90" spans="1:18" s="70" customFormat="1" ht="18.75" hidden="1" customHeight="1" x14ac:dyDescent="0.25">
      <c r="A90" s="67"/>
      <c r="B90" s="74" t="s">
        <v>51</v>
      </c>
      <c r="C90" s="91"/>
      <c r="D90" s="91"/>
      <c r="E90" s="91"/>
      <c r="F90" s="91"/>
      <c r="G90" s="91"/>
      <c r="H90" s="69"/>
      <c r="I90" s="69"/>
      <c r="J90" s="66" t="str">
        <f>IF(C90&lt;&gt;"","X","")</f>
        <v/>
      </c>
      <c r="K90" s="69"/>
      <c r="L90" s="69"/>
      <c r="M90" s="69"/>
      <c r="N90" s="69"/>
      <c r="O90" s="69"/>
      <c r="P90" s="69"/>
      <c r="Q90" s="69"/>
      <c r="R90" s="69"/>
    </row>
    <row r="91" spans="1:18" s="70" customFormat="1" ht="18.75" hidden="1" customHeight="1" x14ac:dyDescent="0.25">
      <c r="A91" s="67"/>
      <c r="B91" s="72" t="s">
        <v>52</v>
      </c>
      <c r="C91" s="91"/>
      <c r="D91" s="91"/>
      <c r="E91" s="91"/>
      <c r="F91" s="91"/>
      <c r="G91" s="91"/>
      <c r="H91" s="69"/>
      <c r="I91" s="69"/>
      <c r="J91" s="66" t="str">
        <f>IF(C91&lt;&gt;"","X","")</f>
        <v/>
      </c>
      <c r="K91" s="69"/>
      <c r="L91" s="69"/>
      <c r="M91" s="69"/>
      <c r="N91" s="69"/>
      <c r="O91" s="69"/>
      <c r="P91" s="69"/>
      <c r="Q91" s="69"/>
      <c r="R91" s="69"/>
    </row>
    <row r="92" spans="1:18" s="70" customFormat="1" ht="18.75" hidden="1" customHeight="1" x14ac:dyDescent="0.25">
      <c r="A92" s="67"/>
      <c r="B92" s="72" t="s">
        <v>53</v>
      </c>
      <c r="C92" s="91"/>
      <c r="D92" s="91"/>
      <c r="E92" s="91"/>
      <c r="F92" s="91"/>
      <c r="G92" s="91"/>
      <c r="H92" s="69"/>
      <c r="I92" s="69"/>
      <c r="J92" s="66" t="str">
        <f>IF(C92&lt;&gt;"","X","")</f>
        <v/>
      </c>
      <c r="K92" s="69"/>
      <c r="L92" s="69"/>
      <c r="M92" s="69"/>
      <c r="N92" s="69"/>
      <c r="O92" s="69"/>
      <c r="P92" s="69"/>
      <c r="Q92" s="69"/>
      <c r="R92" s="69"/>
    </row>
    <row r="93" spans="1:18" s="70" customFormat="1" ht="18.75" hidden="1" customHeight="1" x14ac:dyDescent="0.25">
      <c r="A93" s="67"/>
      <c r="B93" s="72"/>
      <c r="C93" s="75"/>
      <c r="D93" s="75"/>
      <c r="E93" s="75"/>
      <c r="F93" s="75"/>
      <c r="G93" s="75"/>
      <c r="H93" s="69"/>
      <c r="I93" s="69"/>
      <c r="J93" s="66" t="str">
        <f>IF(J89="X","X","")</f>
        <v/>
      </c>
      <c r="K93" s="69"/>
      <c r="L93" s="69"/>
      <c r="M93" s="69"/>
      <c r="N93" s="69"/>
      <c r="O93" s="69"/>
      <c r="P93" s="69"/>
      <c r="Q93" s="69"/>
      <c r="R93" s="69"/>
    </row>
    <row r="94" spans="1:18" s="70" customFormat="1" ht="18.75" customHeight="1" x14ac:dyDescent="0.25">
      <c r="A94" s="67"/>
      <c r="B94" s="79" t="s">
        <v>21</v>
      </c>
      <c r="C94" s="73"/>
      <c r="D94" s="73"/>
      <c r="E94" s="73"/>
      <c r="F94" s="73"/>
      <c r="G94" s="73"/>
      <c r="H94" s="69"/>
      <c r="I94" s="69"/>
      <c r="J94" s="66" t="str">
        <f>IF(COUNTIF(J95:J98,"X") &gt; 0, "X","")</f>
        <v>X</v>
      </c>
      <c r="K94" s="69"/>
      <c r="L94" s="69"/>
      <c r="M94" s="69"/>
      <c r="N94" s="69"/>
      <c r="O94" s="69"/>
      <c r="P94" s="69"/>
      <c r="Q94" s="69"/>
      <c r="R94" s="69"/>
    </row>
    <row r="95" spans="1:18" s="70" customFormat="1" ht="18.75" hidden="1" customHeight="1" x14ac:dyDescent="0.25">
      <c r="A95" s="67"/>
      <c r="B95" s="74" t="s">
        <v>22</v>
      </c>
      <c r="C95" s="91"/>
      <c r="D95" s="91"/>
      <c r="E95" s="91"/>
      <c r="F95" s="91"/>
      <c r="G95" s="91"/>
      <c r="H95" s="69"/>
      <c r="I95" s="69"/>
      <c r="J95" s="66" t="str">
        <f>IF(C95&lt;&gt;"","X","")</f>
        <v/>
      </c>
      <c r="K95" s="69"/>
      <c r="L95" s="69"/>
      <c r="M95" s="69"/>
      <c r="N95" s="69"/>
      <c r="O95" s="69"/>
      <c r="P95" s="69"/>
      <c r="Q95" s="69"/>
      <c r="R95" s="69"/>
    </row>
    <row r="96" spans="1:18" s="70" customFormat="1" ht="58.5" customHeight="1" x14ac:dyDescent="0.25">
      <c r="A96" s="67"/>
      <c r="B96" s="74" t="s">
        <v>23</v>
      </c>
      <c r="C96" s="91" t="s">
        <v>87</v>
      </c>
      <c r="D96" s="91"/>
      <c r="E96" s="91"/>
      <c r="F96" s="91"/>
      <c r="G96" s="91"/>
      <c r="H96" s="69"/>
      <c r="I96" s="69"/>
      <c r="J96" s="66" t="str">
        <f>IF(C96&lt;&gt;"","X","")</f>
        <v>X</v>
      </c>
      <c r="K96" s="69"/>
      <c r="L96" s="69"/>
      <c r="M96" s="69"/>
      <c r="N96" s="69"/>
      <c r="O96" s="69"/>
      <c r="P96" s="69"/>
      <c r="Q96" s="69"/>
      <c r="R96" s="69"/>
    </row>
    <row r="97" spans="1:18" s="70" customFormat="1" ht="18.75" hidden="1" customHeight="1" x14ac:dyDescent="0.25">
      <c r="A97" s="67"/>
      <c r="B97" s="74" t="s">
        <v>24</v>
      </c>
      <c r="C97" s="91"/>
      <c r="D97" s="91"/>
      <c r="E97" s="91"/>
      <c r="F97" s="91"/>
      <c r="G97" s="91"/>
      <c r="H97" s="69"/>
      <c r="I97" s="69"/>
      <c r="J97" s="66" t="str">
        <f>IF(C97&lt;&gt;"","X","")</f>
        <v/>
      </c>
      <c r="K97" s="69"/>
      <c r="L97" s="69"/>
      <c r="M97" s="69"/>
      <c r="N97" s="69"/>
      <c r="O97" s="69"/>
      <c r="P97" s="69"/>
      <c r="Q97" s="69"/>
      <c r="R97" s="69"/>
    </row>
    <row r="98" spans="1:18" s="70" customFormat="1" ht="70.5" hidden="1" customHeight="1" x14ac:dyDescent="0.25">
      <c r="A98" s="67"/>
      <c r="B98" s="72" t="s">
        <v>23</v>
      </c>
      <c r="C98" s="91"/>
      <c r="D98" s="91"/>
      <c r="E98" s="91"/>
      <c r="F98" s="91"/>
      <c r="G98" s="91"/>
      <c r="H98" s="69"/>
      <c r="I98" s="69"/>
      <c r="J98" s="66" t="str">
        <f>IF(C98&lt;&gt;"","X","")</f>
        <v/>
      </c>
      <c r="K98" s="69"/>
      <c r="L98" s="69"/>
      <c r="M98" s="69"/>
      <c r="N98" s="69"/>
      <c r="O98" s="69"/>
      <c r="P98" s="69"/>
      <c r="Q98" s="69"/>
      <c r="R98" s="69"/>
    </row>
    <row r="99" spans="1:18" s="70" customFormat="1" ht="12" customHeight="1" x14ac:dyDescent="0.25">
      <c r="A99" s="67"/>
      <c r="B99" s="72"/>
      <c r="C99" s="73"/>
      <c r="D99" s="73"/>
      <c r="E99" s="73"/>
      <c r="F99" s="73"/>
      <c r="G99" s="73"/>
      <c r="H99" s="69"/>
      <c r="I99" s="69"/>
      <c r="J99" s="66" t="str">
        <f>IF(J94="X","X","")</f>
        <v>X</v>
      </c>
      <c r="K99" s="69"/>
      <c r="L99" s="69"/>
      <c r="M99" s="69"/>
      <c r="N99" s="69"/>
      <c r="O99" s="69"/>
      <c r="P99" s="69"/>
      <c r="Q99" s="69"/>
      <c r="R99" s="69"/>
    </row>
    <row r="100" spans="1:18" s="70" customFormat="1" ht="18.75" hidden="1" customHeight="1" x14ac:dyDescent="0.25">
      <c r="A100" s="67"/>
      <c r="B100" s="79" t="s">
        <v>32</v>
      </c>
      <c r="C100" s="73"/>
      <c r="D100" s="73"/>
      <c r="E100" s="73"/>
      <c r="F100" s="73"/>
      <c r="G100" s="73"/>
      <c r="H100" s="69"/>
      <c r="I100" s="69"/>
      <c r="J100" s="66" t="str">
        <f>IF(COUNTIF(J101:J102,"X") &gt; 0, "X","")</f>
        <v/>
      </c>
      <c r="K100" s="69"/>
      <c r="L100" s="69"/>
      <c r="M100" s="69"/>
      <c r="N100" s="69"/>
      <c r="O100" s="69"/>
      <c r="P100" s="69"/>
      <c r="Q100" s="69"/>
      <c r="R100" s="69"/>
    </row>
    <row r="101" spans="1:18" s="70" customFormat="1" ht="18.75" hidden="1" customHeight="1" x14ac:dyDescent="0.25">
      <c r="A101" s="67"/>
      <c r="B101" s="74" t="s">
        <v>2</v>
      </c>
      <c r="C101" s="91"/>
      <c r="D101" s="91"/>
      <c r="E101" s="91"/>
      <c r="F101" s="91"/>
      <c r="G101" s="91"/>
      <c r="H101" s="69"/>
      <c r="I101" s="69"/>
      <c r="J101" s="66" t="str">
        <f>IF(C101&lt;&gt;"","X","")</f>
        <v/>
      </c>
      <c r="K101" s="69"/>
      <c r="L101" s="69"/>
      <c r="M101" s="69"/>
      <c r="N101" s="69"/>
      <c r="O101" s="69"/>
      <c r="P101" s="69"/>
      <c r="Q101" s="69"/>
      <c r="R101" s="69"/>
    </row>
    <row r="102" spans="1:18" s="70" customFormat="1" ht="60.75" hidden="1" customHeight="1" x14ac:dyDescent="0.25">
      <c r="A102" s="67"/>
      <c r="B102" s="74" t="s">
        <v>33</v>
      </c>
      <c r="C102" s="91"/>
      <c r="D102" s="91"/>
      <c r="E102" s="91"/>
      <c r="F102" s="91"/>
      <c r="G102" s="91"/>
      <c r="H102" s="69"/>
      <c r="I102" s="69"/>
      <c r="J102" s="66" t="str">
        <f>IF(C102&lt;&gt;"","X","")</f>
        <v/>
      </c>
      <c r="K102" s="69"/>
      <c r="L102" s="69"/>
      <c r="M102" s="69"/>
      <c r="N102" s="69"/>
      <c r="O102" s="69"/>
      <c r="P102" s="69"/>
      <c r="Q102" s="69"/>
      <c r="R102" s="69"/>
    </row>
    <row r="103" spans="1:18" s="70" customFormat="1" ht="12" hidden="1" customHeight="1" x14ac:dyDescent="0.25">
      <c r="A103" s="67"/>
      <c r="B103" s="72"/>
      <c r="C103" s="73"/>
      <c r="D103" s="73"/>
      <c r="E103" s="73"/>
      <c r="F103" s="73"/>
      <c r="G103" s="73"/>
      <c r="H103" s="69"/>
      <c r="I103" s="69"/>
      <c r="J103" s="66" t="str">
        <f>IF(J100="X","X","")</f>
        <v/>
      </c>
      <c r="K103" s="69"/>
      <c r="L103" s="69"/>
      <c r="M103" s="69"/>
      <c r="N103" s="69"/>
      <c r="O103" s="69"/>
      <c r="P103" s="69"/>
      <c r="Q103" s="69"/>
      <c r="R103" s="69"/>
    </row>
    <row r="104" spans="1:18" s="70" customFormat="1" ht="18.75" hidden="1" customHeight="1" x14ac:dyDescent="0.25">
      <c r="A104" s="67"/>
      <c r="B104" s="79" t="s">
        <v>36</v>
      </c>
      <c r="C104" s="73"/>
      <c r="D104" s="73"/>
      <c r="E104" s="73"/>
      <c r="F104" s="73"/>
      <c r="G104" s="73"/>
      <c r="H104" s="69"/>
      <c r="I104" s="69"/>
      <c r="J104" s="66" t="str">
        <f>IF(COUNTIF(J105:J108,"X") &gt; 0, "X","")</f>
        <v/>
      </c>
      <c r="K104" s="69"/>
      <c r="L104" s="69"/>
      <c r="M104" s="69"/>
      <c r="N104" s="69"/>
      <c r="O104" s="69"/>
      <c r="P104" s="69"/>
      <c r="Q104" s="69"/>
      <c r="R104" s="69"/>
    </row>
    <row r="105" spans="1:18" s="70" customFormat="1" ht="18.75" hidden="1" customHeight="1" x14ac:dyDescent="0.25">
      <c r="A105" s="67"/>
      <c r="B105" s="74" t="s">
        <v>15</v>
      </c>
      <c r="C105" s="91"/>
      <c r="D105" s="91"/>
      <c r="E105" s="91"/>
      <c r="F105" s="91"/>
      <c r="G105" s="91"/>
      <c r="H105" s="69"/>
      <c r="I105" s="69"/>
      <c r="J105" s="66" t="str">
        <f>IF(C105&lt;&gt;"","X","")</f>
        <v/>
      </c>
      <c r="K105" s="69"/>
      <c r="L105" s="69"/>
      <c r="M105" s="69"/>
      <c r="N105" s="69"/>
      <c r="O105" s="69"/>
      <c r="P105" s="69"/>
      <c r="Q105" s="69"/>
      <c r="R105" s="69"/>
    </row>
    <row r="106" spans="1:18" s="70" customFormat="1" ht="18.75" hidden="1" customHeight="1" x14ac:dyDescent="0.25">
      <c r="A106" s="67"/>
      <c r="B106" s="74" t="s">
        <v>37</v>
      </c>
      <c r="C106" s="91"/>
      <c r="D106" s="91"/>
      <c r="E106" s="91"/>
      <c r="F106" s="91"/>
      <c r="G106" s="91"/>
      <c r="H106" s="69"/>
      <c r="I106" s="69"/>
      <c r="J106" s="66" t="str">
        <f>IF(C106&lt;&gt;"","X","")</f>
        <v/>
      </c>
      <c r="K106" s="69"/>
      <c r="L106" s="69"/>
      <c r="M106" s="69"/>
      <c r="N106" s="69"/>
      <c r="O106" s="69"/>
      <c r="P106" s="69"/>
      <c r="Q106" s="69"/>
      <c r="R106" s="69"/>
    </row>
    <row r="107" spans="1:18" s="70" customFormat="1" ht="18.75" hidden="1" customHeight="1" x14ac:dyDescent="0.25">
      <c r="A107" s="67"/>
      <c r="B107" s="72" t="s">
        <v>38</v>
      </c>
      <c r="C107" s="91"/>
      <c r="D107" s="91"/>
      <c r="E107" s="91"/>
      <c r="F107" s="91"/>
      <c r="G107" s="91"/>
      <c r="H107" s="69"/>
      <c r="I107" s="69"/>
      <c r="J107" s="66" t="str">
        <f>IF(C107&lt;&gt;"","X","")</f>
        <v/>
      </c>
      <c r="K107" s="69"/>
      <c r="L107" s="69"/>
      <c r="M107" s="69"/>
      <c r="N107" s="69"/>
      <c r="O107" s="69"/>
      <c r="P107" s="69"/>
      <c r="Q107" s="69"/>
      <c r="R107" s="69"/>
    </row>
    <row r="108" spans="1:18" s="70" customFormat="1" ht="70.5" hidden="1" customHeight="1" x14ac:dyDescent="0.25">
      <c r="A108" s="67"/>
      <c r="B108" s="74" t="s">
        <v>23</v>
      </c>
      <c r="C108" s="91"/>
      <c r="D108" s="91"/>
      <c r="E108" s="91"/>
      <c r="F108" s="91"/>
      <c r="G108" s="91"/>
      <c r="H108" s="69"/>
      <c r="I108" s="69"/>
      <c r="J108" s="66" t="str">
        <f>IF(C108&lt;&gt;"","X","")</f>
        <v/>
      </c>
      <c r="K108" s="69"/>
      <c r="L108" s="69"/>
      <c r="M108" s="69"/>
      <c r="N108" s="69"/>
      <c r="O108" s="69"/>
      <c r="P108" s="69"/>
      <c r="Q108" s="69"/>
      <c r="R108" s="69"/>
    </row>
    <row r="109" spans="1:18" s="70" customFormat="1" ht="12" hidden="1" customHeight="1" x14ac:dyDescent="0.25">
      <c r="A109" s="67"/>
      <c r="B109" s="72"/>
      <c r="C109" s="73"/>
      <c r="D109" s="73"/>
      <c r="E109" s="73"/>
      <c r="F109" s="73"/>
      <c r="G109" s="73"/>
      <c r="H109" s="69"/>
      <c r="I109" s="69"/>
      <c r="J109" s="66" t="str">
        <f>IF(J104="X","X","")</f>
        <v/>
      </c>
      <c r="K109" s="69"/>
      <c r="L109" s="69"/>
      <c r="M109" s="69"/>
      <c r="N109" s="69"/>
      <c r="O109" s="69"/>
      <c r="P109" s="69"/>
      <c r="Q109" s="69"/>
      <c r="R109" s="69"/>
    </row>
    <row r="110" spans="1:18" s="70" customFormat="1" ht="18.75" hidden="1" customHeight="1" x14ac:dyDescent="0.25">
      <c r="A110" s="67"/>
      <c r="B110" s="79" t="s">
        <v>39</v>
      </c>
      <c r="C110" s="73"/>
      <c r="D110" s="73"/>
      <c r="E110" s="73"/>
      <c r="F110" s="73"/>
      <c r="G110" s="73"/>
      <c r="H110" s="69"/>
      <c r="I110" s="69"/>
      <c r="J110" s="66" t="str">
        <f>IF(COUNTIF(J111,"X") &gt; 0, "X","")</f>
        <v/>
      </c>
      <c r="K110" s="69"/>
      <c r="L110" s="69"/>
      <c r="M110" s="69"/>
      <c r="N110" s="69"/>
      <c r="O110" s="69"/>
      <c r="P110" s="69"/>
      <c r="Q110" s="69"/>
      <c r="R110" s="69"/>
    </row>
    <row r="111" spans="1:18" s="70" customFormat="1" ht="66" hidden="1" customHeight="1" x14ac:dyDescent="0.25">
      <c r="A111" s="67"/>
      <c r="B111" s="74" t="s">
        <v>40</v>
      </c>
      <c r="C111" s="91"/>
      <c r="D111" s="91"/>
      <c r="E111" s="91"/>
      <c r="F111" s="91"/>
      <c r="G111" s="91"/>
      <c r="H111" s="69"/>
      <c r="I111" s="69"/>
      <c r="J111" s="66" t="str">
        <f>IF(C111&lt;&gt;"","X","")</f>
        <v/>
      </c>
      <c r="K111" s="69"/>
      <c r="L111" s="69"/>
      <c r="M111" s="69"/>
      <c r="N111" s="69"/>
      <c r="O111" s="69"/>
      <c r="P111" s="69"/>
      <c r="Q111" s="69"/>
      <c r="R111" s="69"/>
    </row>
    <row r="112" spans="1:18" s="70" customFormat="1" ht="12" hidden="1" customHeight="1" x14ac:dyDescent="0.25">
      <c r="A112" s="67"/>
      <c r="B112" s="72"/>
      <c r="C112" s="73"/>
      <c r="D112" s="73"/>
      <c r="E112" s="73"/>
      <c r="F112" s="73"/>
      <c r="G112" s="73"/>
      <c r="H112" s="69"/>
      <c r="I112" s="69"/>
      <c r="J112" s="66" t="str">
        <f>IF(J110="X","X","")</f>
        <v/>
      </c>
      <c r="K112" s="69"/>
      <c r="L112" s="69"/>
      <c r="M112" s="69"/>
      <c r="N112" s="69"/>
      <c r="O112" s="69"/>
      <c r="P112" s="69"/>
      <c r="Q112" s="69"/>
      <c r="R112" s="69"/>
    </row>
    <row r="113" spans="1:18" s="70" customFormat="1" ht="18.75" customHeight="1" x14ac:dyDescent="0.25">
      <c r="A113" s="67"/>
      <c r="B113" s="79" t="s">
        <v>25</v>
      </c>
      <c r="C113" s="73"/>
      <c r="D113" s="73"/>
      <c r="E113" s="73"/>
      <c r="F113" s="73"/>
      <c r="G113" s="73"/>
      <c r="H113" s="69"/>
      <c r="I113" s="69"/>
      <c r="J113" s="66" t="str">
        <f>IF(COUNTIF(J114:J117,"X") &gt; 0, "X","")</f>
        <v>X</v>
      </c>
      <c r="K113" s="69"/>
      <c r="L113" s="69"/>
      <c r="M113" s="69"/>
      <c r="N113" s="69"/>
      <c r="O113" s="69"/>
      <c r="P113" s="69"/>
      <c r="Q113" s="69"/>
      <c r="R113" s="69"/>
    </row>
    <row r="114" spans="1:18" s="70" customFormat="1" ht="18.75" hidden="1" customHeight="1" x14ac:dyDescent="0.25">
      <c r="A114" s="67"/>
      <c r="B114" s="74" t="s">
        <v>26</v>
      </c>
      <c r="C114" s="91"/>
      <c r="D114" s="91"/>
      <c r="E114" s="91"/>
      <c r="F114" s="91"/>
      <c r="G114" s="91"/>
      <c r="H114" s="69"/>
      <c r="I114" s="69"/>
      <c r="J114" s="66" t="str">
        <f>IF(C114&lt;&gt;"","X","")</f>
        <v/>
      </c>
      <c r="K114" s="69"/>
      <c r="L114" s="69"/>
      <c r="M114" s="69"/>
      <c r="N114" s="69"/>
      <c r="O114" s="69"/>
      <c r="P114" s="69"/>
      <c r="Q114" s="69"/>
      <c r="R114" s="69"/>
    </row>
    <row r="115" spans="1:18" s="70" customFormat="1" ht="18.75" hidden="1" customHeight="1" x14ac:dyDescent="0.25">
      <c r="A115" s="67"/>
      <c r="B115" s="74" t="s">
        <v>27</v>
      </c>
      <c r="C115" s="91"/>
      <c r="D115" s="91"/>
      <c r="E115" s="91"/>
      <c r="F115" s="91"/>
      <c r="G115" s="91"/>
      <c r="H115" s="69"/>
      <c r="I115" s="69"/>
      <c r="J115" s="66" t="str">
        <f>IF(C115&lt;&gt;"","X","")</f>
        <v/>
      </c>
      <c r="K115" s="69"/>
      <c r="L115" s="69"/>
      <c r="M115" s="69"/>
      <c r="N115" s="69"/>
      <c r="O115" s="69"/>
      <c r="P115" s="69"/>
      <c r="Q115" s="69"/>
      <c r="R115" s="69"/>
    </row>
    <row r="116" spans="1:18" s="70" customFormat="1" ht="18.75" hidden="1" customHeight="1" x14ac:dyDescent="0.25">
      <c r="A116" s="67"/>
      <c r="B116" s="72" t="s">
        <v>28</v>
      </c>
      <c r="C116" s="91"/>
      <c r="D116" s="91"/>
      <c r="E116" s="91"/>
      <c r="F116" s="91"/>
      <c r="G116" s="91"/>
      <c r="H116" s="69"/>
      <c r="I116" s="69"/>
      <c r="J116" s="66" t="str">
        <f>IF(C116&lt;&gt;"","X","")</f>
        <v/>
      </c>
      <c r="K116" s="69"/>
      <c r="L116" s="69"/>
      <c r="M116" s="69"/>
      <c r="N116" s="69"/>
      <c r="O116" s="69"/>
      <c r="P116" s="69"/>
      <c r="Q116" s="69"/>
      <c r="R116" s="69"/>
    </row>
    <row r="117" spans="1:18" s="70" customFormat="1" ht="40.5" customHeight="1" x14ac:dyDescent="0.25">
      <c r="A117" s="67"/>
      <c r="B117" s="74" t="s">
        <v>23</v>
      </c>
      <c r="C117" s="91" t="s">
        <v>88</v>
      </c>
      <c r="D117" s="91"/>
      <c r="E117" s="91"/>
      <c r="F117" s="91"/>
      <c r="G117" s="91"/>
      <c r="H117" s="69"/>
      <c r="I117" s="69"/>
      <c r="J117" s="66" t="str">
        <f>IF(C117&lt;&gt;"","X","")</f>
        <v>X</v>
      </c>
      <c r="K117" s="69"/>
      <c r="L117" s="69"/>
      <c r="M117" s="69"/>
      <c r="N117" s="69"/>
      <c r="O117" s="69"/>
      <c r="P117" s="69"/>
      <c r="Q117" s="69"/>
      <c r="R117" s="69"/>
    </row>
    <row r="118" spans="1:18" s="70" customFormat="1" ht="12" customHeight="1" x14ac:dyDescent="0.25">
      <c r="A118" s="67"/>
      <c r="B118" s="72"/>
      <c r="C118" s="73"/>
      <c r="D118" s="73"/>
      <c r="E118" s="73"/>
      <c r="F118" s="73"/>
      <c r="G118" s="73"/>
      <c r="H118" s="67"/>
      <c r="I118" s="69"/>
      <c r="J118" s="66" t="str">
        <f>IF(J113="X","X","")</f>
        <v>X</v>
      </c>
      <c r="K118" s="69"/>
      <c r="L118" s="69"/>
      <c r="M118" s="69"/>
      <c r="N118" s="69"/>
      <c r="O118" s="69"/>
      <c r="P118" s="69"/>
      <c r="Q118" s="69"/>
      <c r="R118" s="69"/>
    </row>
    <row r="119" spans="1:18" s="70" customFormat="1" ht="18" hidden="1" x14ac:dyDescent="0.25">
      <c r="A119" s="67"/>
      <c r="B119" s="78" t="s">
        <v>67</v>
      </c>
      <c r="C119" s="68"/>
      <c r="D119" s="68"/>
      <c r="E119" s="68"/>
      <c r="F119" s="68"/>
      <c r="G119" s="68"/>
      <c r="H119" s="69"/>
      <c r="I119" s="69"/>
      <c r="J119" s="66" t="str">
        <f>IF(J120="X","X","")</f>
        <v/>
      </c>
      <c r="K119" s="69"/>
      <c r="L119" s="69"/>
      <c r="M119" s="69"/>
      <c r="N119" s="69"/>
      <c r="O119" s="69"/>
      <c r="P119" s="69"/>
      <c r="Q119" s="69"/>
      <c r="R119" s="69"/>
    </row>
    <row r="120" spans="1:18" s="70" customFormat="1" ht="54.75" hidden="1" customHeight="1" x14ac:dyDescent="0.25">
      <c r="A120" s="69"/>
      <c r="B120" s="92"/>
      <c r="C120" s="93"/>
      <c r="D120" s="93"/>
      <c r="E120" s="93"/>
      <c r="F120" s="93"/>
      <c r="G120" s="94"/>
      <c r="H120" s="69"/>
      <c r="I120" s="69"/>
      <c r="J120" s="66" t="str">
        <f>IF(B120&lt;&gt;"","X","")</f>
        <v/>
      </c>
      <c r="K120" s="69"/>
      <c r="L120" s="69"/>
      <c r="M120" s="69"/>
      <c r="N120" s="69"/>
      <c r="O120" s="69"/>
      <c r="P120" s="69"/>
      <c r="Q120" s="69"/>
      <c r="R120" s="69"/>
    </row>
    <row r="121" spans="1:18" ht="12.75" hidden="1" x14ac:dyDescent="0.2">
      <c r="G121" s="8"/>
      <c r="H121" s="8"/>
    </row>
  </sheetData>
  <sheetProtection selectLockedCells="1"/>
  <autoFilter ref="J10:J121" xr:uid="{00000000-0009-0000-0000-000001000000}">
    <filterColumn colId="0">
      <customFilters>
        <customFilter operator="notEqual" val=" "/>
      </customFilters>
    </filterColumn>
  </autoFilter>
  <mergeCells count="49">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 ref="B120:G120"/>
    <mergeCell ref="C101:G101"/>
    <mergeCell ref="C102:G102"/>
    <mergeCell ref="C114:G114"/>
    <mergeCell ref="C115:G115"/>
    <mergeCell ref="C116:G116"/>
    <mergeCell ref="C117:G117"/>
    <mergeCell ref="C105:G105"/>
    <mergeCell ref="C106:G106"/>
    <mergeCell ref="C108:G108"/>
    <mergeCell ref="C111:G111"/>
    <mergeCell ref="C107:G107"/>
    <mergeCell ref="S7:S10"/>
    <mergeCell ref="C60:G60"/>
    <mergeCell ref="C61:G61"/>
    <mergeCell ref="C65:G65"/>
    <mergeCell ref="B54:G54"/>
    <mergeCell ref="Q7:Q10"/>
    <mergeCell ref="L7:L10"/>
    <mergeCell ref="O7:O10"/>
    <mergeCell ref="M7:M10"/>
    <mergeCell ref="B44:G44"/>
    <mergeCell ref="C91:G91"/>
    <mergeCell ref="C92:G92"/>
    <mergeCell ref="C75:G75"/>
    <mergeCell ref="C76:G76"/>
    <mergeCell ref="C3:G3"/>
    <mergeCell ref="B3:B5"/>
    <mergeCell ref="C5:G5"/>
    <mergeCell ref="C70:G70"/>
    <mergeCell ref="C67:G67"/>
    <mergeCell ref="C62:G62"/>
    <mergeCell ref="B57:G57"/>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M11:T16 J46:Q49 J45:T45 J50:J55 L7:L16 M7:Q10 J44:S44 U44:AM44 J59:J120 J7:K18 L17:N18 S27:S43 J19:N43 J12:N16 S12:T26 T27:T44 P12:Q43">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3" xr:uid="{00000000-0002-0000-0100-000000000000}">
      <formula1>"kg,ltr,St."</formula1>
    </dataValidation>
    <dataValidation type="list" allowBlank="1" showInputMessage="1" showErrorMessage="1" sqref="Q12: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2019-01-13T20:35:01Z</dcterms:modified>
</cp:coreProperties>
</file>